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A8CF38E6-5CE5-45AF-9065-8D1E5CB7169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2018." sheetId="1" r:id="rId1"/>
    <sheet name="Hoja1" sheetId="2" r:id="rId2"/>
  </sheets>
  <definedNames>
    <definedName name="_xlnm.Print_Area" localSheetId="0">'2018.'!$A$1:$AI$57</definedName>
    <definedName name="_xlnm.Print_Area" localSheetId="1">Hoja1!$C$4:$G$44</definedName>
    <definedName name="_xlnm.Print_Titles" localSheetId="0">'2018.'!$1:$4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" i="1" l="1"/>
  <c r="AA5" i="1"/>
  <c r="Y43" i="1"/>
  <c r="S30" i="1" l="1"/>
  <c r="I48" i="1" l="1"/>
  <c r="I47" i="1" l="1"/>
  <c r="I56" i="1" l="1"/>
  <c r="L48" i="1"/>
  <c r="O53" i="1" l="1"/>
  <c r="AD21" i="1" l="1"/>
  <c r="AD22" i="1"/>
  <c r="AC21" i="1"/>
  <c r="AC22" i="1"/>
  <c r="U5" i="1" l="1"/>
  <c r="X5" i="1" l="1"/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5" i="1"/>
  <c r="S42" i="1" l="1"/>
  <c r="V41" i="1" l="1"/>
  <c r="U41" i="1"/>
  <c r="M56" i="1" l="1"/>
  <c r="W9" i="1"/>
  <c r="Q56" i="1" l="1"/>
  <c r="S5" i="1"/>
  <c r="V5" i="1"/>
  <c r="S6" i="1"/>
  <c r="U6" i="1"/>
  <c r="V6" i="1"/>
  <c r="S7" i="1"/>
  <c r="U7" i="1"/>
  <c r="V7" i="1"/>
  <c r="W7" i="1"/>
  <c r="S8" i="1"/>
  <c r="U8" i="1"/>
  <c r="V8" i="1"/>
  <c r="W8" i="1"/>
  <c r="S9" i="1"/>
  <c r="U9" i="1"/>
  <c r="V9" i="1"/>
  <c r="S10" i="1"/>
  <c r="U10" i="1"/>
  <c r="V10" i="1"/>
  <c r="W10" i="1"/>
  <c r="S11" i="1"/>
  <c r="U11" i="1"/>
  <c r="V11" i="1"/>
  <c r="W11" i="1"/>
  <c r="S12" i="1"/>
  <c r="U12" i="1"/>
  <c r="V12" i="1"/>
  <c r="W12" i="1"/>
  <c r="S13" i="1"/>
  <c r="U13" i="1"/>
  <c r="V13" i="1"/>
  <c r="W13" i="1"/>
  <c r="S14" i="1"/>
  <c r="U14" i="1"/>
  <c r="V14" i="1"/>
  <c r="W14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BD21" i="1" s="1"/>
  <c r="BE21" i="1" s="1"/>
  <c r="U21" i="1"/>
  <c r="V21" i="1"/>
  <c r="W21" i="1"/>
  <c r="S22" i="1"/>
  <c r="BD22" i="1" s="1"/>
  <c r="BE22" i="1" s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W41" i="1"/>
  <c r="U42" i="1"/>
  <c r="V42" i="1"/>
  <c r="W42" i="1"/>
  <c r="S43" i="1"/>
  <c r="U43" i="1"/>
  <c r="V43" i="1"/>
  <c r="W43" i="1"/>
  <c r="S44" i="1"/>
  <c r="U44" i="1"/>
  <c r="V44" i="1"/>
  <c r="W44" i="1"/>
  <c r="T45" i="1"/>
  <c r="S45" i="1" l="1"/>
  <c r="I49" i="1"/>
  <c r="AC5" i="1"/>
  <c r="AL30" i="1" l="1"/>
  <c r="AC36" i="1" l="1"/>
  <c r="AC28" i="1"/>
  <c r="AL28" i="1"/>
  <c r="AQ28" i="1" s="1"/>
  <c r="AD28" i="1"/>
  <c r="AA28" i="1"/>
  <c r="Y28" i="1"/>
  <c r="AL31" i="1"/>
  <c r="AM31" i="1" s="1"/>
  <c r="AC31" i="1"/>
  <c r="Y31" i="1"/>
  <c r="AA31" i="1"/>
  <c r="AD31" i="1"/>
  <c r="AF45" i="1"/>
  <c r="Z45" i="1"/>
  <c r="AL44" i="1"/>
  <c r="AQ44" i="1" s="1"/>
  <c r="AD44" i="1"/>
  <c r="AC44" i="1"/>
  <c r="AA44" i="1"/>
  <c r="Y44" i="1"/>
  <c r="AL42" i="1"/>
  <c r="AN42" i="1" s="1"/>
  <c r="AD42" i="1"/>
  <c r="AC42" i="1"/>
  <c r="AA42" i="1"/>
  <c r="Y42" i="1"/>
  <c r="AL41" i="1"/>
  <c r="AQ41" i="1" s="1"/>
  <c r="AD41" i="1"/>
  <c r="AC41" i="1"/>
  <c r="AA41" i="1"/>
  <c r="Y41" i="1"/>
  <c r="AL43" i="1"/>
  <c r="AN43" i="1" s="1"/>
  <c r="AD43" i="1"/>
  <c r="AC43" i="1"/>
  <c r="AA43" i="1"/>
  <c r="AL33" i="1"/>
  <c r="AN33" i="1" s="1"/>
  <c r="AD33" i="1"/>
  <c r="AC33" i="1"/>
  <c r="AA33" i="1"/>
  <c r="Y33" i="1"/>
  <c r="AL40" i="1"/>
  <c r="AQ40" i="1" s="1"/>
  <c r="AD40" i="1"/>
  <c r="AC40" i="1"/>
  <c r="AA40" i="1"/>
  <c r="Y40" i="1"/>
  <c r="AL39" i="1"/>
  <c r="AN39" i="1" s="1"/>
  <c r="AD39" i="1"/>
  <c r="AC39" i="1"/>
  <c r="AA39" i="1"/>
  <c r="Y39" i="1"/>
  <c r="AL38" i="1"/>
  <c r="AN38" i="1" s="1"/>
  <c r="AD38" i="1"/>
  <c r="AC38" i="1"/>
  <c r="AA38" i="1"/>
  <c r="Y38" i="1"/>
  <c r="AL37" i="1"/>
  <c r="AD37" i="1"/>
  <c r="AC37" i="1"/>
  <c r="AA37" i="1"/>
  <c r="Y37" i="1"/>
  <c r="AL36" i="1"/>
  <c r="AN36" i="1" s="1"/>
  <c r="AD36" i="1"/>
  <c r="AA36" i="1"/>
  <c r="Y36" i="1"/>
  <c r="AL35" i="1"/>
  <c r="AD35" i="1"/>
  <c r="AC35" i="1"/>
  <c r="AA35" i="1"/>
  <c r="Y35" i="1"/>
  <c r="AL34" i="1"/>
  <c r="AN34" i="1" s="1"/>
  <c r="AD34" i="1"/>
  <c r="AC34" i="1"/>
  <c r="AA34" i="1"/>
  <c r="Y34" i="1"/>
  <c r="AL29" i="1"/>
  <c r="AD29" i="1"/>
  <c r="AC29" i="1"/>
  <c r="AA29" i="1"/>
  <c r="Y29" i="1"/>
  <c r="AL32" i="1"/>
  <c r="AN32" i="1" s="1"/>
  <c r="AD32" i="1"/>
  <c r="AC32" i="1"/>
  <c r="AA32" i="1"/>
  <c r="Y32" i="1"/>
  <c r="AD30" i="1"/>
  <c r="AC30" i="1"/>
  <c r="AA30" i="1"/>
  <c r="Y30" i="1"/>
  <c r="AL27" i="1"/>
  <c r="AN27" i="1" s="1"/>
  <c r="AD27" i="1"/>
  <c r="AC27" i="1"/>
  <c r="AA27" i="1"/>
  <c r="Y27" i="1"/>
  <c r="AL26" i="1"/>
  <c r="AD26" i="1"/>
  <c r="AC26" i="1"/>
  <c r="AA26" i="1"/>
  <c r="Y26" i="1"/>
  <c r="AL25" i="1"/>
  <c r="AN25" i="1" s="1"/>
  <c r="AD25" i="1"/>
  <c r="AC25" i="1"/>
  <c r="AA25" i="1"/>
  <c r="Y25" i="1"/>
  <c r="AL24" i="1"/>
  <c r="AD24" i="1"/>
  <c r="AC24" i="1"/>
  <c r="AA24" i="1"/>
  <c r="Y24" i="1"/>
  <c r="AL23" i="1"/>
  <c r="AN23" i="1" s="1"/>
  <c r="AD23" i="1"/>
  <c r="AC23" i="1"/>
  <c r="AA23" i="1"/>
  <c r="Y23" i="1"/>
  <c r="AL22" i="1"/>
  <c r="AA22" i="1"/>
  <c r="Y22" i="1"/>
  <c r="AL21" i="1"/>
  <c r="AN21" i="1" s="1"/>
  <c r="AA21" i="1"/>
  <c r="Y21" i="1"/>
  <c r="AL20" i="1"/>
  <c r="AD20" i="1"/>
  <c r="AC20" i="1"/>
  <c r="AA20" i="1"/>
  <c r="Y20" i="1"/>
  <c r="AL19" i="1"/>
  <c r="AN19" i="1" s="1"/>
  <c r="AD19" i="1"/>
  <c r="AC19" i="1"/>
  <c r="AA19" i="1"/>
  <c r="Y19" i="1"/>
  <c r="AL18" i="1"/>
  <c r="AD18" i="1"/>
  <c r="AC18" i="1"/>
  <c r="AA18" i="1"/>
  <c r="Y18" i="1"/>
  <c r="AL17" i="1"/>
  <c r="AN17" i="1" s="1"/>
  <c r="AD17" i="1"/>
  <c r="AC17" i="1"/>
  <c r="AA17" i="1"/>
  <c r="Y17" i="1"/>
  <c r="AL16" i="1"/>
  <c r="AD16" i="1"/>
  <c r="AC16" i="1"/>
  <c r="AA16" i="1"/>
  <c r="Y16" i="1"/>
  <c r="AL15" i="1"/>
  <c r="AN15" i="1" s="1"/>
  <c r="AD15" i="1"/>
  <c r="AC15" i="1"/>
  <c r="AA15" i="1"/>
  <c r="Y15" i="1"/>
  <c r="AL14" i="1"/>
  <c r="AD14" i="1"/>
  <c r="AC14" i="1"/>
  <c r="AA14" i="1"/>
  <c r="Y14" i="1"/>
  <c r="AL13" i="1"/>
  <c r="AN13" i="1" s="1"/>
  <c r="AD13" i="1"/>
  <c r="AC13" i="1"/>
  <c r="AA13" i="1"/>
  <c r="Y13" i="1"/>
  <c r="AL12" i="1"/>
  <c r="AD12" i="1"/>
  <c r="AC12" i="1"/>
  <c r="AA12" i="1"/>
  <c r="Y12" i="1"/>
  <c r="AL11" i="1"/>
  <c r="AN11" i="1" s="1"/>
  <c r="AD11" i="1"/>
  <c r="AC11" i="1"/>
  <c r="AA11" i="1"/>
  <c r="Y11" i="1"/>
  <c r="AL10" i="1"/>
  <c r="AN10" i="1" s="1"/>
  <c r="AD10" i="1"/>
  <c r="AC10" i="1"/>
  <c r="AA10" i="1"/>
  <c r="Y10" i="1"/>
  <c r="AL9" i="1"/>
  <c r="AQ9" i="1" s="1"/>
  <c r="AD9" i="1"/>
  <c r="AC9" i="1"/>
  <c r="AA9" i="1"/>
  <c r="Y9" i="1"/>
  <c r="AL8" i="1"/>
  <c r="AN8" i="1" s="1"/>
  <c r="AD8" i="1"/>
  <c r="AC8" i="1"/>
  <c r="AA8" i="1"/>
  <c r="Y8" i="1"/>
  <c r="AL7" i="1"/>
  <c r="AQ7" i="1" s="1"/>
  <c r="AD7" i="1"/>
  <c r="AC7" i="1"/>
  <c r="AA7" i="1"/>
  <c r="Y7" i="1"/>
  <c r="AL6" i="1"/>
  <c r="AN6" i="1" s="1"/>
  <c r="AD6" i="1"/>
  <c r="AC6" i="1"/>
  <c r="AA6" i="1"/>
  <c r="Y6" i="1"/>
  <c r="AL5" i="1"/>
  <c r="AN5" i="1" s="1"/>
  <c r="AD5" i="1"/>
  <c r="BD5" i="1" l="1"/>
  <c r="BE5" i="1" s="1"/>
  <c r="BD9" i="1"/>
  <c r="BE9" i="1" s="1"/>
  <c r="BD13" i="1"/>
  <c r="BE13" i="1" s="1"/>
  <c r="BD17" i="1"/>
  <c r="BE17" i="1" s="1"/>
  <c r="BD7" i="1"/>
  <c r="BE7" i="1" s="1"/>
  <c r="BD11" i="1"/>
  <c r="BE11" i="1" s="1"/>
  <c r="BD15" i="1"/>
  <c r="BE15" i="1" s="1"/>
  <c r="BD19" i="1"/>
  <c r="BE19" i="1" s="1"/>
  <c r="BD23" i="1"/>
  <c r="BE23" i="1" s="1"/>
  <c r="BD27" i="1"/>
  <c r="BE27" i="1" s="1"/>
  <c r="BD35" i="1"/>
  <c r="BE35" i="1" s="1"/>
  <c r="BD40" i="1"/>
  <c r="BE40" i="1" s="1"/>
  <c r="BD44" i="1"/>
  <c r="BE44" i="1" s="1"/>
  <c r="BD42" i="1"/>
  <c r="BE42" i="1" s="1"/>
  <c r="BD25" i="1"/>
  <c r="BE25" i="1" s="1"/>
  <c r="BD29" i="1"/>
  <c r="BE29" i="1" s="1"/>
  <c r="BD38" i="1"/>
  <c r="BE38" i="1" s="1"/>
  <c r="BD43" i="1"/>
  <c r="BE43" i="1" s="1"/>
  <c r="BD8" i="1"/>
  <c r="BE8" i="1" s="1"/>
  <c r="BD12" i="1"/>
  <c r="BE12" i="1" s="1"/>
  <c r="BD16" i="1"/>
  <c r="BE16" i="1" s="1"/>
  <c r="BD20" i="1"/>
  <c r="BE20" i="1" s="1"/>
  <c r="BD24" i="1"/>
  <c r="BE24" i="1" s="1"/>
  <c r="BD30" i="1"/>
  <c r="BE30" i="1" s="1"/>
  <c r="BD32" i="1"/>
  <c r="BE32" i="1" s="1"/>
  <c r="BD37" i="1"/>
  <c r="BE37" i="1" s="1"/>
  <c r="BD33" i="1"/>
  <c r="BE33" i="1" s="1"/>
  <c r="BD31" i="1"/>
  <c r="BE31" i="1" s="1"/>
  <c r="BD6" i="1"/>
  <c r="BE6" i="1" s="1"/>
  <c r="BD10" i="1"/>
  <c r="BE10" i="1" s="1"/>
  <c r="BD14" i="1"/>
  <c r="BE14" i="1" s="1"/>
  <c r="BD18" i="1"/>
  <c r="BE18" i="1" s="1"/>
  <c r="BD26" i="1"/>
  <c r="BE26" i="1" s="1"/>
  <c r="BD34" i="1"/>
  <c r="BE34" i="1" s="1"/>
  <c r="BD39" i="1"/>
  <c r="BE39" i="1" s="1"/>
  <c r="BD41" i="1"/>
  <c r="BE41" i="1" s="1"/>
  <c r="BD28" i="1"/>
  <c r="BE28" i="1" s="1"/>
  <c r="BD36" i="1"/>
  <c r="BE36" i="1" s="1"/>
  <c r="AV31" i="1"/>
  <c r="AW31" i="1"/>
  <c r="AN28" i="1"/>
  <c r="AM28" i="1"/>
  <c r="AO28" i="1"/>
  <c r="AP28" i="1" s="1"/>
  <c r="AO31" i="1"/>
  <c r="AP31" i="1" s="1"/>
  <c r="AQ31" i="1"/>
  <c r="AN31" i="1"/>
  <c r="AM10" i="1"/>
  <c r="AW10" i="1" s="1"/>
  <c r="AS31" i="1"/>
  <c r="AU31" i="1"/>
  <c r="AR31" i="1"/>
  <c r="AT31" i="1"/>
  <c r="AQ6" i="1"/>
  <c r="AQ11" i="1"/>
  <c r="AQ15" i="1"/>
  <c r="AQ19" i="1"/>
  <c r="AQ23" i="1"/>
  <c r="AQ27" i="1"/>
  <c r="AQ34" i="1"/>
  <c r="AQ38" i="1"/>
  <c r="AQ33" i="1"/>
  <c r="AM6" i="1"/>
  <c r="AU6" i="1" s="1"/>
  <c r="AO8" i="1"/>
  <c r="AP8" i="1" s="1"/>
  <c r="AQ10" i="1"/>
  <c r="AM11" i="1"/>
  <c r="AV11" i="1" s="1"/>
  <c r="AM15" i="1"/>
  <c r="AT15" i="1" s="1"/>
  <c r="AM19" i="1"/>
  <c r="AV19" i="1" s="1"/>
  <c r="AM23" i="1"/>
  <c r="AV23" i="1" s="1"/>
  <c r="AM27" i="1"/>
  <c r="AR27" i="1" s="1"/>
  <c r="AM34" i="1"/>
  <c r="AR34" i="1" s="1"/>
  <c r="AM38" i="1"/>
  <c r="AV38" i="1" s="1"/>
  <c r="AM33" i="1"/>
  <c r="AR33" i="1" s="1"/>
  <c r="AO5" i="1"/>
  <c r="AP5" i="1" s="1"/>
  <c r="AO13" i="1"/>
  <c r="AP13" i="1" s="1"/>
  <c r="AC45" i="1"/>
  <c r="AM5" i="1"/>
  <c r="AS5" i="1" s="1"/>
  <c r="AQ5" i="1"/>
  <c r="AO6" i="1"/>
  <c r="AP6" i="1" s="1"/>
  <c r="AM8" i="1"/>
  <c r="AS8" i="1" s="1"/>
  <c r="AQ8" i="1"/>
  <c r="AO10" i="1"/>
  <c r="AP10" i="1" s="1"/>
  <c r="AO11" i="1"/>
  <c r="AP11" i="1" s="1"/>
  <c r="AM13" i="1"/>
  <c r="AT13" i="1" s="1"/>
  <c r="AQ13" i="1"/>
  <c r="AO15" i="1"/>
  <c r="AP15" i="1" s="1"/>
  <c r="AM17" i="1"/>
  <c r="AT17" i="1" s="1"/>
  <c r="AQ17" i="1"/>
  <c r="AO19" i="1"/>
  <c r="AP19" i="1" s="1"/>
  <c r="AM21" i="1"/>
  <c r="AT21" i="1" s="1"/>
  <c r="AQ21" i="1"/>
  <c r="AO23" i="1"/>
  <c r="AP23" i="1" s="1"/>
  <c r="AM25" i="1"/>
  <c r="AT25" i="1" s="1"/>
  <c r="AQ25" i="1"/>
  <c r="AO27" i="1"/>
  <c r="AP27" i="1" s="1"/>
  <c r="AM32" i="1"/>
  <c r="AQ32" i="1"/>
  <c r="AO34" i="1"/>
  <c r="AP34" i="1" s="1"/>
  <c r="AM36" i="1"/>
  <c r="AS36" i="1" s="1"/>
  <c r="AQ36" i="1"/>
  <c r="AO38" i="1"/>
  <c r="AP38" i="1" s="1"/>
  <c r="AM39" i="1"/>
  <c r="AQ39" i="1"/>
  <c r="AO33" i="1"/>
  <c r="AP33" i="1" s="1"/>
  <c r="AM43" i="1"/>
  <c r="AS43" i="1" s="1"/>
  <c r="AQ43" i="1"/>
  <c r="AO42" i="1"/>
  <c r="AP42" i="1" s="1"/>
  <c r="AO17" i="1"/>
  <c r="AP17" i="1" s="1"/>
  <c r="AO21" i="1"/>
  <c r="AP21" i="1" s="1"/>
  <c r="AO25" i="1"/>
  <c r="AP25" i="1" s="1"/>
  <c r="AO32" i="1"/>
  <c r="AP32" i="1" s="1"/>
  <c r="AO36" i="1"/>
  <c r="AP36" i="1" s="1"/>
  <c r="AO39" i="1"/>
  <c r="AP39" i="1" s="1"/>
  <c r="AO43" i="1"/>
  <c r="AP43" i="1" s="1"/>
  <c r="AM42" i="1"/>
  <c r="AT42" i="1" s="1"/>
  <c r="AQ42" i="1"/>
  <c r="AU10" i="1"/>
  <c r="AQ12" i="1"/>
  <c r="AO12" i="1"/>
  <c r="AP12" i="1" s="1"/>
  <c r="AM12" i="1"/>
  <c r="AQ14" i="1"/>
  <c r="AO14" i="1"/>
  <c r="AP14" i="1" s="1"/>
  <c r="AM14" i="1"/>
  <c r="AQ16" i="1"/>
  <c r="AO16" i="1"/>
  <c r="AP16" i="1" s="1"/>
  <c r="AM16" i="1"/>
  <c r="AV17" i="1"/>
  <c r="AQ18" i="1"/>
  <c r="AO18" i="1"/>
  <c r="AP18" i="1" s="1"/>
  <c r="AM18" i="1"/>
  <c r="AQ20" i="1"/>
  <c r="AO20" i="1"/>
  <c r="AP20" i="1" s="1"/>
  <c r="AM20" i="1"/>
  <c r="AQ22" i="1"/>
  <c r="AO22" i="1"/>
  <c r="AP22" i="1" s="1"/>
  <c r="AM22" i="1"/>
  <c r="AQ24" i="1"/>
  <c r="AO24" i="1"/>
  <c r="AP24" i="1" s="1"/>
  <c r="AM24" i="1"/>
  <c r="AQ26" i="1"/>
  <c r="AO26" i="1"/>
  <c r="AP26" i="1" s="1"/>
  <c r="AM26" i="1"/>
  <c r="AQ30" i="1"/>
  <c r="AO30" i="1"/>
  <c r="AP30" i="1" s="1"/>
  <c r="AM30" i="1"/>
  <c r="AQ29" i="1"/>
  <c r="AO29" i="1"/>
  <c r="AP29" i="1" s="1"/>
  <c r="AM29" i="1"/>
  <c r="AQ35" i="1"/>
  <c r="AO35" i="1"/>
  <c r="AP35" i="1" s="1"/>
  <c r="AM35" i="1"/>
  <c r="AQ37" i="1"/>
  <c r="AO37" i="1"/>
  <c r="AP37" i="1" s="1"/>
  <c r="AM37" i="1"/>
  <c r="AN9" i="1"/>
  <c r="AN7" i="1"/>
  <c r="Y45" i="1"/>
  <c r="AD45" i="1"/>
  <c r="AA45" i="1"/>
  <c r="AM7" i="1"/>
  <c r="AO7" i="1"/>
  <c r="AP7" i="1" s="1"/>
  <c r="AM9" i="1"/>
  <c r="AO9" i="1"/>
  <c r="AP9" i="1" s="1"/>
  <c r="AN12" i="1"/>
  <c r="AN14" i="1"/>
  <c r="AN16" i="1"/>
  <c r="AN18" i="1"/>
  <c r="AN20" i="1"/>
  <c r="AW21" i="1"/>
  <c r="AN22" i="1"/>
  <c r="AN24" i="1"/>
  <c r="AN26" i="1"/>
  <c r="AN30" i="1"/>
  <c r="AN29" i="1"/>
  <c r="AN35" i="1"/>
  <c r="AN37" i="1"/>
  <c r="AN40" i="1"/>
  <c r="AS33" i="1"/>
  <c r="AN41" i="1"/>
  <c r="AN44" i="1"/>
  <c r="AT39" i="1"/>
  <c r="AM40" i="1"/>
  <c r="AW40" i="1" s="1"/>
  <c r="AO40" i="1"/>
  <c r="AP40" i="1" s="1"/>
  <c r="AM41" i="1"/>
  <c r="AO41" i="1"/>
  <c r="AP41" i="1" s="1"/>
  <c r="AM44" i="1"/>
  <c r="AO44" i="1"/>
  <c r="AP44" i="1" s="1"/>
  <c r="AR10" i="1" l="1"/>
  <c r="AR38" i="1"/>
  <c r="AS17" i="1"/>
  <c r="AD46" i="1"/>
  <c r="AD47" i="1" s="1"/>
  <c r="AC46" i="1"/>
  <c r="AC47" i="1" s="1"/>
  <c r="AW25" i="1"/>
  <c r="AU19" i="1"/>
  <c r="AR19" i="1"/>
  <c r="AS38" i="1"/>
  <c r="AS23" i="1"/>
  <c r="AW19" i="1"/>
  <c r="AT36" i="1"/>
  <c r="AV36" i="1"/>
  <c r="AW36" i="1"/>
  <c r="AW29" i="1"/>
  <c r="AV29" i="1"/>
  <c r="AW33" i="1"/>
  <c r="AV33" i="1"/>
  <c r="AW30" i="1"/>
  <c r="AV30" i="1"/>
  <c r="AU42" i="1"/>
  <c r="AU38" i="1"/>
  <c r="AW35" i="1"/>
  <c r="AV35" i="1"/>
  <c r="AT23" i="1"/>
  <c r="AU39" i="1"/>
  <c r="AW39" i="1"/>
  <c r="AT34" i="1"/>
  <c r="AW34" i="1"/>
  <c r="AV34" i="1"/>
  <c r="AW37" i="1"/>
  <c r="AV37" i="1"/>
  <c r="AT32" i="1"/>
  <c r="AV32" i="1"/>
  <c r="AW32" i="1"/>
  <c r="AT38" i="1"/>
  <c r="AW38" i="1"/>
  <c r="AS42" i="1"/>
  <c r="AS39" i="1"/>
  <c r="AR15" i="1"/>
  <c r="AS15" i="1"/>
  <c r="AV15" i="1"/>
  <c r="AS34" i="1"/>
  <c r="AT6" i="1"/>
  <c r="AS6" i="1"/>
  <c r="AW6" i="1"/>
  <c r="AV42" i="1"/>
  <c r="AR42" i="1"/>
  <c r="AW42" i="1"/>
  <c r="AV43" i="1"/>
  <c r="AW43" i="1"/>
  <c r="AR32" i="1"/>
  <c r="AT27" i="1"/>
  <c r="AS19" i="1"/>
  <c r="AT19" i="1"/>
  <c r="AW17" i="1"/>
  <c r="AR17" i="1"/>
  <c r="AV13" i="1"/>
  <c r="AW13" i="1"/>
  <c r="AT8" i="1"/>
  <c r="AV5" i="1"/>
  <c r="AU43" i="1"/>
  <c r="AW27" i="1"/>
  <c r="AS25" i="1"/>
  <c r="AW11" i="1"/>
  <c r="AT5" i="1"/>
  <c r="AU27" i="1"/>
  <c r="AV27" i="1"/>
  <c r="AR25" i="1"/>
  <c r="AR11" i="1"/>
  <c r="AT43" i="1"/>
  <c r="AR43" i="1"/>
  <c r="AS27" i="1"/>
  <c r="AS11" i="1"/>
  <c r="AR5" i="1"/>
  <c r="AW5" i="1"/>
  <c r="AV25" i="1"/>
  <c r="AT11" i="1"/>
  <c r="AU5" i="1"/>
  <c r="AU11" i="1"/>
  <c r="AR36" i="1"/>
  <c r="AT33" i="1"/>
  <c r="AV39" i="1"/>
  <c r="AR39" i="1"/>
  <c r="AU33" i="1"/>
  <c r="AS32" i="1"/>
  <c r="AW23" i="1"/>
  <c r="AS21" i="1"/>
  <c r="AW15" i="1"/>
  <c r="AS13" i="1"/>
  <c r="AV10" i="1"/>
  <c r="AV8" i="1"/>
  <c r="AR8" i="1"/>
  <c r="AV6" i="1"/>
  <c r="AR6" i="1"/>
  <c r="AU34" i="1"/>
  <c r="AU23" i="1"/>
  <c r="AU15" i="1"/>
  <c r="AT10" i="1"/>
  <c r="AU8" i="1"/>
  <c r="AR23" i="1"/>
  <c r="AR21" i="1"/>
  <c r="AS10" i="1"/>
  <c r="AT28" i="1"/>
  <c r="AS28" i="1"/>
  <c r="AU28" i="1"/>
  <c r="AV28" i="1"/>
  <c r="AW28" i="1"/>
  <c r="AR28" i="1"/>
  <c r="AV21" i="1"/>
  <c r="AX31" i="1"/>
  <c r="AG31" i="1" s="1"/>
  <c r="AI31" i="1" s="1"/>
  <c r="BF31" i="1" s="1"/>
  <c r="AR13" i="1"/>
  <c r="AU36" i="1"/>
  <c r="AU32" i="1"/>
  <c r="AU25" i="1"/>
  <c r="AU21" i="1"/>
  <c r="AU17" i="1"/>
  <c r="AU13" i="1"/>
  <c r="AW8" i="1"/>
  <c r="AW7" i="1"/>
  <c r="AU7" i="1"/>
  <c r="AS7" i="1"/>
  <c r="AV7" i="1"/>
  <c r="AT7" i="1"/>
  <c r="AR7" i="1"/>
  <c r="AU37" i="1"/>
  <c r="AS37" i="1"/>
  <c r="AR37" i="1"/>
  <c r="AT37" i="1"/>
  <c r="AU29" i="1"/>
  <c r="AS29" i="1"/>
  <c r="AR29" i="1"/>
  <c r="AT29" i="1"/>
  <c r="AW26" i="1"/>
  <c r="AU26" i="1"/>
  <c r="AS26" i="1"/>
  <c r="AV26" i="1"/>
  <c r="AR26" i="1"/>
  <c r="AT26" i="1"/>
  <c r="AW22" i="1"/>
  <c r="AU22" i="1"/>
  <c r="AS22" i="1"/>
  <c r="AV22" i="1"/>
  <c r="AR22" i="1"/>
  <c r="AT22" i="1"/>
  <c r="AW18" i="1"/>
  <c r="AU18" i="1"/>
  <c r="AS18" i="1"/>
  <c r="AV18" i="1"/>
  <c r="AR18" i="1"/>
  <c r="AT18" i="1"/>
  <c r="AW14" i="1"/>
  <c r="AU14" i="1"/>
  <c r="AS14" i="1"/>
  <c r="AV14" i="1"/>
  <c r="AR14" i="1"/>
  <c r="AT14" i="1"/>
  <c r="AW44" i="1"/>
  <c r="AU44" i="1"/>
  <c r="AS44" i="1"/>
  <c r="AV44" i="1"/>
  <c r="AT44" i="1"/>
  <c r="AR44" i="1"/>
  <c r="AW41" i="1"/>
  <c r="AU41" i="1"/>
  <c r="AS41" i="1"/>
  <c r="AV41" i="1"/>
  <c r="AT41" i="1"/>
  <c r="AR41" i="1"/>
  <c r="AU40" i="1"/>
  <c r="AS40" i="1"/>
  <c r="AV40" i="1"/>
  <c r="AT40" i="1"/>
  <c r="AR40" i="1"/>
  <c r="AW9" i="1"/>
  <c r="AU9" i="1"/>
  <c r="AS9" i="1"/>
  <c r="AV9" i="1"/>
  <c r="AT9" i="1"/>
  <c r="AR9" i="1"/>
  <c r="AU35" i="1"/>
  <c r="AS35" i="1"/>
  <c r="AR35" i="1"/>
  <c r="AT35" i="1"/>
  <c r="AU30" i="1"/>
  <c r="AS30" i="1"/>
  <c r="AR30" i="1"/>
  <c r="AT30" i="1"/>
  <c r="AW24" i="1"/>
  <c r="AU24" i="1"/>
  <c r="AS24" i="1"/>
  <c r="AV24" i="1"/>
  <c r="AR24" i="1"/>
  <c r="AT24" i="1"/>
  <c r="AW20" i="1"/>
  <c r="AU20" i="1"/>
  <c r="AS20" i="1"/>
  <c r="AV20" i="1"/>
  <c r="AR20" i="1"/>
  <c r="AT20" i="1"/>
  <c r="AW16" i="1"/>
  <c r="AU16" i="1"/>
  <c r="AS16" i="1"/>
  <c r="AV16" i="1"/>
  <c r="AR16" i="1"/>
  <c r="AT16" i="1"/>
  <c r="AW12" i="1"/>
  <c r="AU12" i="1"/>
  <c r="AS12" i="1"/>
  <c r="AV12" i="1"/>
  <c r="AR12" i="1"/>
  <c r="AT12" i="1"/>
  <c r="AX38" i="1" l="1"/>
  <c r="AG38" i="1" s="1"/>
  <c r="AI38" i="1" s="1"/>
  <c r="BF38" i="1" s="1"/>
  <c r="AX10" i="1"/>
  <c r="AG10" i="1" s="1"/>
  <c r="AI10" i="1" s="1"/>
  <c r="BF10" i="1" s="1"/>
  <c r="AX33" i="1"/>
  <c r="AG33" i="1" s="1"/>
  <c r="AI33" i="1" s="1"/>
  <c r="BF33" i="1" s="1"/>
  <c r="AX6" i="1"/>
  <c r="AG6" i="1" s="1"/>
  <c r="AI6" i="1" s="1"/>
  <c r="BF6" i="1" s="1"/>
  <c r="AX19" i="1"/>
  <c r="AG19" i="1" s="1"/>
  <c r="AI19" i="1" s="1"/>
  <c r="BF19" i="1" s="1"/>
  <c r="AX5" i="1"/>
  <c r="AG5" i="1" s="1"/>
  <c r="AI5" i="1" s="1"/>
  <c r="AX42" i="1"/>
  <c r="AG42" i="1" s="1"/>
  <c r="AI42" i="1" s="1"/>
  <c r="BF42" i="1" s="1"/>
  <c r="AX11" i="1"/>
  <c r="AG11" i="1" s="1"/>
  <c r="AI11" i="1" s="1"/>
  <c r="BF11" i="1" s="1"/>
  <c r="AX15" i="1"/>
  <c r="AG15" i="1" s="1"/>
  <c r="AI15" i="1" s="1"/>
  <c r="BF15" i="1" s="1"/>
  <c r="AX43" i="1"/>
  <c r="AG43" i="1" s="1"/>
  <c r="AI43" i="1" s="1"/>
  <c r="BF43" i="1" s="1"/>
  <c r="AX36" i="1"/>
  <c r="AG36" i="1" s="1"/>
  <c r="AI36" i="1" s="1"/>
  <c r="BF36" i="1" s="1"/>
  <c r="AX32" i="1"/>
  <c r="AG32" i="1" s="1"/>
  <c r="AI32" i="1" s="1"/>
  <c r="BF32" i="1" s="1"/>
  <c r="AX27" i="1"/>
  <c r="AG27" i="1" s="1"/>
  <c r="AI27" i="1" s="1"/>
  <c r="BF27" i="1" s="1"/>
  <c r="AX23" i="1"/>
  <c r="AG23" i="1" s="1"/>
  <c r="AI23" i="1" s="1"/>
  <c r="BF23" i="1" s="1"/>
  <c r="AX21" i="1"/>
  <c r="AG21" i="1" s="1"/>
  <c r="AX17" i="1"/>
  <c r="AG17" i="1" s="1"/>
  <c r="AI17" i="1" s="1"/>
  <c r="BF17" i="1" s="1"/>
  <c r="AX13" i="1"/>
  <c r="AG13" i="1" s="1"/>
  <c r="AI13" i="1" s="1"/>
  <c r="BF13" i="1" s="1"/>
  <c r="AX25" i="1"/>
  <c r="AG25" i="1" s="1"/>
  <c r="AI25" i="1" s="1"/>
  <c r="BF25" i="1" s="1"/>
  <c r="AX34" i="1"/>
  <c r="AG34" i="1" s="1"/>
  <c r="AI34" i="1" s="1"/>
  <c r="BF34" i="1" s="1"/>
  <c r="AX39" i="1"/>
  <c r="AG39" i="1" s="1"/>
  <c r="AI39" i="1" s="1"/>
  <c r="BF39" i="1" s="1"/>
  <c r="AX8" i="1"/>
  <c r="AG8" i="1" s="1"/>
  <c r="AI8" i="1" s="1"/>
  <c r="BF8" i="1" s="1"/>
  <c r="AX26" i="1"/>
  <c r="AG26" i="1" s="1"/>
  <c r="AI26" i="1" s="1"/>
  <c r="BF26" i="1" s="1"/>
  <c r="AX28" i="1"/>
  <c r="AG28" i="1" s="1"/>
  <c r="AI28" i="1" s="1"/>
  <c r="BF28" i="1" s="1"/>
  <c r="AX37" i="1"/>
  <c r="AG37" i="1" s="1"/>
  <c r="AI37" i="1" s="1"/>
  <c r="BF37" i="1" s="1"/>
  <c r="AX16" i="1"/>
  <c r="AG16" i="1" s="1"/>
  <c r="AI16" i="1" s="1"/>
  <c r="BF16" i="1" s="1"/>
  <c r="AX35" i="1"/>
  <c r="AG35" i="1" s="1"/>
  <c r="AI35" i="1" s="1"/>
  <c r="BF35" i="1" s="1"/>
  <c r="AX40" i="1"/>
  <c r="AG40" i="1" s="1"/>
  <c r="AI40" i="1" s="1"/>
  <c r="BF40" i="1" s="1"/>
  <c r="AX44" i="1"/>
  <c r="AG44" i="1" s="1"/>
  <c r="AI44" i="1" s="1"/>
  <c r="BF44" i="1" s="1"/>
  <c r="AX12" i="1"/>
  <c r="AG12" i="1" s="1"/>
  <c r="AI12" i="1" s="1"/>
  <c r="BF12" i="1" s="1"/>
  <c r="AX18" i="1"/>
  <c r="AG18" i="1" s="1"/>
  <c r="AI18" i="1" s="1"/>
  <c r="BF18" i="1" s="1"/>
  <c r="AX22" i="1"/>
  <c r="AG22" i="1" s="1"/>
  <c r="AI22" i="1" s="1"/>
  <c r="BF22" i="1" s="1"/>
  <c r="AX20" i="1"/>
  <c r="AG20" i="1" s="1"/>
  <c r="AI20" i="1" s="1"/>
  <c r="BF20" i="1" s="1"/>
  <c r="AX30" i="1"/>
  <c r="AG30" i="1" s="1"/>
  <c r="AI30" i="1" s="1"/>
  <c r="BF30" i="1" s="1"/>
  <c r="AX9" i="1"/>
  <c r="AG9" i="1" s="1"/>
  <c r="AI9" i="1" s="1"/>
  <c r="BF9" i="1" s="1"/>
  <c r="AX41" i="1"/>
  <c r="AG41" i="1" s="1"/>
  <c r="AI41" i="1" s="1"/>
  <c r="BF41" i="1" s="1"/>
  <c r="AX14" i="1"/>
  <c r="AG14" i="1" s="1"/>
  <c r="AI14" i="1" s="1"/>
  <c r="BF14" i="1" s="1"/>
  <c r="AX29" i="1"/>
  <c r="AG29" i="1" s="1"/>
  <c r="AI29" i="1" s="1"/>
  <c r="BF29" i="1" s="1"/>
  <c r="AX7" i="1"/>
  <c r="AG7" i="1" s="1"/>
  <c r="AI7" i="1" s="1"/>
  <c r="BF7" i="1" s="1"/>
  <c r="AX24" i="1"/>
  <c r="AG24" i="1" s="1"/>
  <c r="AI24" i="1" s="1"/>
  <c r="BF24" i="1" s="1"/>
  <c r="BF5" i="1" l="1"/>
  <c r="AI21" i="1"/>
  <c r="BF21" i="1" s="1"/>
  <c r="AG45" i="1"/>
  <c r="AI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W5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
SIN DERECHO 
</t>
        </r>
      </text>
    </comment>
  </commentList>
</comments>
</file>

<file path=xl/sharedStrings.xml><?xml version="1.0" encoding="utf-8"?>
<sst xmlns="http://schemas.openxmlformats.org/spreadsheetml/2006/main" count="554" uniqueCount="184">
  <si>
    <t>COSTO MENSUAL</t>
  </si>
  <si>
    <t>COSTO ANUAL</t>
  </si>
  <si>
    <t>COLUMNAS ADICIONALES PARA CONCEPTOS PROPIOS DEL ORGANISMO</t>
  </si>
  <si>
    <t xml:space="preserve">NO. </t>
  </si>
  <si>
    <t>UP</t>
  </si>
  <si>
    <t>ORG</t>
  </si>
  <si>
    <t>PG</t>
  </si>
  <si>
    <t>PC</t>
  </si>
  <si>
    <t>UEG</t>
  </si>
  <si>
    <t>CODIGO DEL PUESTO</t>
  </si>
  <si>
    <t>NOMBRE DEL BENEFICIARIO(A)</t>
  </si>
  <si>
    <t>HOMBRE O MUJER</t>
  </si>
  <si>
    <t>FECHA DE INGRESO AL INSTITUTO</t>
  </si>
  <si>
    <t>NIVEL</t>
  </si>
  <si>
    <t>JOR</t>
  </si>
  <si>
    <t>CATEGORÍA</t>
  </si>
  <si>
    <t>AREA DE ADSCRIPCIÓN DEL PUESTO</t>
  </si>
  <si>
    <t>DIRECCION DE ADSCRIPCION DEL PUESTO</t>
  </si>
  <si>
    <t>ZONA
ECONÓMICA</t>
  </si>
  <si>
    <t xml:space="preserve">% DESPENSA </t>
  </si>
  <si>
    <t xml:space="preserve">% PASAJE </t>
  </si>
  <si>
    <t xml:space="preserve">aumento apartir de: </t>
  </si>
  <si>
    <t>TOTAL
ANUAL</t>
  </si>
  <si>
    <t>MESES</t>
  </si>
  <si>
    <t>%</t>
  </si>
  <si>
    <t xml:space="preserve">1101
SUELDO </t>
  </si>
  <si>
    <t>1101
esc</t>
  </si>
  <si>
    <t>1311 
PRIMA VAC</t>
  </si>
  <si>
    <t xml:space="preserve">1312
AGUINALDO </t>
  </si>
  <si>
    <t>ISPT DEL AGUINALDO</t>
  </si>
  <si>
    <t xml:space="preserve">1325
ESTIMULO AL SERVIC </t>
  </si>
  <si>
    <t>1401 
PENSIONES</t>
  </si>
  <si>
    <t>1402
VIVIENDA</t>
  </si>
  <si>
    <t>1404
IMSS</t>
  </si>
  <si>
    <t>1405
SEDAR</t>
  </si>
  <si>
    <t>1601
DESPENSA</t>
  </si>
  <si>
    <t>1602
PASAJES</t>
  </si>
  <si>
    <t>total</t>
  </si>
  <si>
    <t>002</t>
  </si>
  <si>
    <t>MUJER</t>
  </si>
  <si>
    <t>PRESIDENTA</t>
  </si>
  <si>
    <t xml:space="preserve">SECRETARIA GENERAL DE GOBIERNO </t>
  </si>
  <si>
    <t>GOBERNADOR</t>
  </si>
  <si>
    <t>ENERO</t>
  </si>
  <si>
    <t>004</t>
  </si>
  <si>
    <t>SECRETARIA EJECUTIVA</t>
  </si>
  <si>
    <t>PRESIDENCIA</t>
  </si>
  <si>
    <t>SECRETARIA GENERAL DE GOBIERNO</t>
  </si>
  <si>
    <t>001</t>
  </si>
  <si>
    <t>003</t>
  </si>
  <si>
    <t>HOMBRE</t>
  </si>
  <si>
    <t>CARDIEL RAMOS MARGARITA DEL REFUGIO</t>
  </si>
  <si>
    <t>COORDINADORA ADMINISTRATIVA</t>
  </si>
  <si>
    <t>HERNANDEZ DIZ PAULINA</t>
  </si>
  <si>
    <t>C</t>
  </si>
  <si>
    <t>ZUÑIGA NUÑO CORAL CHANTAL</t>
  </si>
  <si>
    <t>COORDINADORA DE POLITICAS PUBLICAS</t>
  </si>
  <si>
    <t>ANALISTA DE PROYECTOS</t>
  </si>
  <si>
    <t>ROBLES  HERNANDEZ KARLA LOURDES</t>
  </si>
  <si>
    <t>B</t>
  </si>
  <si>
    <t>ANALISTA DE POLITICAS PUBLICAS</t>
  </si>
  <si>
    <t>COORDINACION DE POLITICAS PUBLICAS</t>
  </si>
  <si>
    <t>ROBLES RAMOS MANUEL ALEJANDRO</t>
  </si>
  <si>
    <t>COORDINACION  DE PLANEACION, EVALUACION Y SEGUIMIENTO</t>
  </si>
  <si>
    <t>ANALISTA  DE JURIDICO</t>
  </si>
  <si>
    <t>COORDINACION JURIDICA</t>
  </si>
  <si>
    <t>PADILLA LEON MARIA MAGDALENA</t>
  </si>
  <si>
    <t>JEFA DE ATENCION</t>
  </si>
  <si>
    <t>ASISTENTE DE LA PRESIDENCIA</t>
  </si>
  <si>
    <t>OLIVARES GARCIA SANDRA PATRICIA</t>
  </si>
  <si>
    <t xml:space="preserve">ANALISTA  DE ENLACE MUNICIPAL </t>
  </si>
  <si>
    <t>COORDINACION DE ENLACE MUNICIPAL</t>
  </si>
  <si>
    <t>COORDINACION DE PLANEACION, EVALUACION Y SEGUIMIENTO</t>
  </si>
  <si>
    <t>ENLACE DE PRESIDENCIA</t>
  </si>
  <si>
    <t>COORDINACION ADMINISTRATIVA</t>
  </si>
  <si>
    <t>ROCHA ABARCA LETICIA</t>
  </si>
  <si>
    <t>CAPACITADORA ESPECIALIZADA</t>
  </si>
  <si>
    <t>GALVEZ NAVARRO SANDRA LETICIA</t>
  </si>
  <si>
    <t>ENCARGADA DE LA UNIDAD DE TRANSPARENCIA</t>
  </si>
  <si>
    <t>SOLORIO BRIONES LETICIA</t>
  </si>
  <si>
    <t>AUXILIAR ADMINISTRATIVA</t>
  </si>
  <si>
    <t>CERVANTES CASAS MARIA FERNANDA</t>
  </si>
  <si>
    <t>ANALISTA DE COMUNICACIÓN SOCIAL</t>
  </si>
  <si>
    <t>COORDINACION DE COMUNICACIÓN SOCIAL</t>
  </si>
  <si>
    <t>CORTINA VILLALOBOS MARITZA</t>
  </si>
  <si>
    <t>ASISTENTE DE SECRETARIA EJECUTIVA</t>
  </si>
  <si>
    <t>SANCHEZ RODRIGUEZ EDGAR JOEL</t>
  </si>
  <si>
    <t>ENCARGADO DEL CIO</t>
  </si>
  <si>
    <t>JEFATURA DE ATENCION</t>
  </si>
  <si>
    <t>GALAN MARTINEZ RUTH LILIANA</t>
  </si>
  <si>
    <t xml:space="preserve">ABOGADA ESPECIALIZADA </t>
  </si>
  <si>
    <t>GONZALEZ GUITRON ARTURO</t>
  </si>
  <si>
    <t xml:space="preserve">ABOGADO ESPECIALIZADO </t>
  </si>
  <si>
    <t>PELAYO REYES OLGA LUCIA</t>
  </si>
  <si>
    <t>PSICOLOGA ESPECIALIZADA</t>
  </si>
  <si>
    <t xml:space="preserve">GOMEZ VALLE NESTOR DANIEL </t>
  </si>
  <si>
    <t xml:space="preserve">SOPORTE TECNICO EN SISTEMAS Y SERVICIOS </t>
  </si>
  <si>
    <t>ORTEGA ESPINOSA ALEXIS EURIDICE</t>
  </si>
  <si>
    <t>GANDARILLAS VAZQUEZ CONCEPCION SOLEDAD</t>
  </si>
  <si>
    <t>ADMINISTRATIVA ESPECIALIZADA</t>
  </si>
  <si>
    <t>FUENTES MEDINA JESUS</t>
  </si>
  <si>
    <t>AUXILIAR DE LOGISTICA</t>
  </si>
  <si>
    <t>OPERADOR TELEFONICO LINEA MUJER</t>
  </si>
  <si>
    <t>VELAZQUEZ ABARCA FRANCISCO</t>
  </si>
  <si>
    <t xml:space="preserve">ENCARGADO DE INTENDENCIA Y MANTENIMIENTO </t>
  </si>
  <si>
    <t>TOTAL</t>
  </si>
  <si>
    <t>comision de vales</t>
  </si>
  <si>
    <t xml:space="preserve">TOTAL MUJERES </t>
  </si>
  <si>
    <t>TOTAL HOMBRES</t>
  </si>
  <si>
    <t>ENLACE MUNICIPAL</t>
  </si>
  <si>
    <t>SUELDO BASE
1131</t>
  </si>
  <si>
    <t>QUINQUENIO     1311</t>
  </si>
  <si>
    <t>SUMA                1131</t>
  </si>
  <si>
    <t>PRIMA
VACACIONAL
(25%)    1321</t>
  </si>
  <si>
    <t>AGUINALDO
( 50 dias de Sueldo base) 1322</t>
  </si>
  <si>
    <t>ESTIMULO AL SERVIC ADMTVO 1715</t>
  </si>
  <si>
    <t>CUOTAS PARA
LA VIVIENDA
1422 
3%</t>
  </si>
  <si>
    <t>CUOTAS 
AL IMSS
1412 
(entre el 3% y 5%)</t>
  </si>
  <si>
    <t>CUOTAS
AL S.A.R.
1432  
2%</t>
  </si>
  <si>
    <t>DESPENSA
1712
EN vales</t>
  </si>
  <si>
    <t>PASAJES
1713
en vales</t>
  </si>
  <si>
    <t>IMPACTO AL
SALARIO
1611</t>
  </si>
  <si>
    <t>VENABIDES MONTEJANO ROSANA</t>
  </si>
  <si>
    <t>CONTRALORA INTERNA</t>
  </si>
  <si>
    <t>ENCARGADA DE VENTANILLA UNICA</t>
  </si>
  <si>
    <t>SECRETARIA EJECUTVA</t>
  </si>
  <si>
    <t xml:space="preserve">TAVARES OROZCO GERARDO </t>
  </si>
  <si>
    <t>LOYO BERISTAIN ERIKA ADRIANA</t>
  </si>
  <si>
    <t>ANALISTA ESPECIALIZADA</t>
  </si>
  <si>
    <t>COORDINADOR/A JURIDICO</t>
  </si>
  <si>
    <t>BARRERA RODRIGUEZ ITZUL</t>
  </si>
  <si>
    <t>MENDOZA SANCHEZ ROBERTO</t>
  </si>
  <si>
    <t>COORDINADOR DE ENLACE MUNICIPAL</t>
  </si>
  <si>
    <t>OROZCO Y OROZCO BRUGHERA CRISTINA</t>
  </si>
  <si>
    <t>JEFE DE CONTABILIDAD</t>
  </si>
  <si>
    <t>HERNANDEZ PEZO MARIA TERESA</t>
  </si>
  <si>
    <t>VALLADOLID ESQUEDA LAURA</t>
  </si>
  <si>
    <t>MENDEZ BONIFANT MARIA DOLORES DE JESUS</t>
  </si>
  <si>
    <r>
      <t xml:space="preserve">CATEG          </t>
    </r>
    <r>
      <rPr>
        <b/>
        <sz val="8"/>
        <rFont val="Verdana"/>
        <family val="2"/>
      </rPr>
      <t>B=BASE C=CONF.</t>
    </r>
  </si>
  <si>
    <t>CATEGORIA B</t>
  </si>
  <si>
    <t>BASE</t>
  </si>
  <si>
    <t>CONFIANZA</t>
  </si>
  <si>
    <t>TOTAL MUJERES BASE</t>
  </si>
  <si>
    <t>TOTAL MUJERES CONFIANZA</t>
  </si>
  <si>
    <t>TOTAL HOMBRES BASE</t>
  </si>
  <si>
    <t>TOTAL HOMBRES CONFIANZA</t>
  </si>
  <si>
    <t>PLAZAS VACANTES</t>
  </si>
  <si>
    <t>PLAZAS OCUPADAS</t>
  </si>
  <si>
    <t>TOTAL PLAZAS</t>
  </si>
  <si>
    <t>CATEGORIA C</t>
  </si>
  <si>
    <t xml:space="preserve">COORDINADORA DE COMUNICACIÓN SOCIAL </t>
  </si>
  <si>
    <t>CÓRDOVA CATALÁN ERIKA</t>
  </si>
  <si>
    <t>KAREN YASMIN SERRANO GUZMAN</t>
  </si>
  <si>
    <t>GABRIELA ESTRADA PEREZ</t>
  </si>
  <si>
    <t>02</t>
  </si>
  <si>
    <t>JAIMEJAVIER TORRES VALENTIN</t>
  </si>
  <si>
    <t>MONICA MAHO ALVIZO</t>
  </si>
  <si>
    <t>CUOTAS A
PENSIONES
1431 
17.5 %</t>
  </si>
  <si>
    <t>5 DIAS AJUSTE CALENDARIO</t>
  </si>
  <si>
    <t>COORDINADORA DE CAPACITACIÓN</t>
  </si>
  <si>
    <t>COORDINACION DE CAPACITACIÓN</t>
  </si>
  <si>
    <t>COORDINACION VINCULACION Y ATENCION</t>
  </si>
  <si>
    <t>COORDINADORA DE VINCULACION Y ATENCION</t>
  </si>
  <si>
    <t>LUZ ESTELA GUADALUPE OROZCO NAVARRO</t>
  </si>
  <si>
    <t>ADMINISTRADORA DE RECURSOS HUMANOS</t>
  </si>
  <si>
    <t>GARCÍA VILLA ABNER EFRAÍN</t>
  </si>
  <si>
    <t>ANALISTA  DE ENLACE MUNICIPAL</t>
  </si>
  <si>
    <t>CYNTHIA JANETTE GONZÁLEZ MARTÍN DEL CAMPO</t>
  </si>
  <si>
    <t>VACANTE</t>
  </si>
  <si>
    <t>CHAVEZ ZAMUDIO ALEJANDRO</t>
  </si>
  <si>
    <t xml:space="preserve">COORDINADOR DE PLANEACION, EVALUACION Y SEGUIMIENTO </t>
  </si>
  <si>
    <t>*Montos antes de impuestos</t>
  </si>
  <si>
    <t>MARIA ELENA GARCÍA TRUJILLO</t>
  </si>
  <si>
    <t>COORDINADORA</t>
  </si>
  <si>
    <t>LUZ ELENA ROSAS HERNANDEZ</t>
  </si>
  <si>
    <t>LAURA ANGELICA PEREZ CISNEROS</t>
  </si>
  <si>
    <t>LAURA BECERRA ESPINOZA</t>
  </si>
  <si>
    <t>LUZ MARIA ALATORRE MALDONADO</t>
  </si>
  <si>
    <t>CARMEN DANIELA CARREON ACOSTA</t>
  </si>
  <si>
    <t>LILIANA ALEJANDRA NAVARRO MALDONADO</t>
  </si>
  <si>
    <t>JENNIFER MARIANA ALVAREZ</t>
  </si>
  <si>
    <t>PATRICIA GUADALIPE SANDOVAL</t>
  </si>
  <si>
    <t xml:space="preserve">MONICA FABIOLA MARQUEZ BARAJAS </t>
  </si>
  <si>
    <r>
      <rPr>
        <b/>
        <sz val="14"/>
        <rFont val="Verdana"/>
        <family val="2"/>
      </rPr>
      <t>INSTITUTO JALISCIENCE DE LAS MUJERES 2019</t>
    </r>
    <r>
      <rPr>
        <sz val="14"/>
        <rFont val="Verdana"/>
        <family val="2"/>
      </rPr>
      <t xml:space="preserve">  PLANTILLA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</si>
</sst>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 ;\-#,##0\ "/>
    <numFmt numFmtId="167" formatCode="#,##0_ ;[Red]\-#,##0\ "/>
    <numFmt numFmtId="168" formatCode="#,##0.00_ ;[Red]\-#,##0.00\ "/>
    <numFmt numFmtId="169" formatCode="#,##0.00_ ;\-#,##0.00\ "/>
  </numFmts>
  <fonts count="2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Verdana"/>
      <family val="2"/>
    </font>
    <font>
      <sz val="16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1"/>
      <name val="Tahom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sz val="10.5"/>
      <name val="Verdana"/>
      <family val="2"/>
    </font>
    <font>
      <b/>
      <sz val="10"/>
      <name val="Verdana"/>
      <family val="2"/>
    </font>
    <font>
      <b/>
      <sz val="8.5"/>
      <name val="Verdana"/>
      <family val="2"/>
    </font>
    <font>
      <b/>
      <sz val="7"/>
      <name val="Verdana"/>
      <family val="2"/>
    </font>
    <font>
      <b/>
      <sz val="6.5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3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1" xfId="0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vertical="center"/>
    </xf>
    <xf numFmtId="0" fontId="6" fillId="6" borderId="6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5" borderId="6" xfId="1" applyNumberFormat="1" applyFont="1" applyFill="1" applyBorder="1" applyAlignment="1">
      <alignment horizontal="center" vertical="center" wrapText="1"/>
    </xf>
    <xf numFmtId="4" fontId="6" fillId="6" borderId="6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4" borderId="0" xfId="1" applyFont="1" applyFill="1" applyAlignment="1">
      <alignment vertical="center" wrapText="1"/>
    </xf>
    <xf numFmtId="164" fontId="4" fillId="0" borderId="0" xfId="2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14" fontId="2" fillId="0" borderId="5" xfId="3" applyNumberFormat="1" applyFont="1" applyFill="1" applyBorder="1" applyAlignment="1">
      <alignment wrapText="1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2" fillId="0" borderId="7" xfId="5" applyNumberFormat="1" applyFont="1" applyFill="1" applyBorder="1" applyAlignment="1">
      <alignment vertical="center"/>
    </xf>
    <xf numFmtId="165" fontId="2" fillId="5" borderId="7" xfId="5" applyNumberFormat="1" applyFont="1" applyFill="1" applyBorder="1" applyAlignment="1">
      <alignment vertical="center"/>
    </xf>
    <xf numFmtId="3" fontId="2" fillId="0" borderId="7" xfId="1" applyNumberFormat="1" applyFont="1" applyFill="1" applyBorder="1" applyAlignment="1">
      <alignment vertical="center"/>
    </xf>
    <xf numFmtId="10" fontId="2" fillId="0" borderId="7" xfId="6" applyNumberFormat="1" applyFont="1" applyFill="1" applyBorder="1" applyAlignment="1">
      <alignment vertical="center"/>
    </xf>
    <xf numFmtId="167" fontId="2" fillId="8" borderId="7" xfId="1" applyNumberFormat="1" applyFont="1" applyFill="1" applyBorder="1" applyAlignment="1">
      <alignment vertical="center"/>
    </xf>
    <xf numFmtId="167" fontId="2" fillId="5" borderId="7" xfId="1" applyNumberFormat="1" applyFont="1" applyFill="1" applyBorder="1" applyAlignment="1">
      <alignment vertical="center"/>
    </xf>
    <xf numFmtId="10" fontId="2" fillId="8" borderId="7" xfId="7" applyNumberFormat="1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vertical="center"/>
    </xf>
    <xf numFmtId="168" fontId="2" fillId="0" borderId="7" xfId="1" applyNumberFormat="1" applyFont="1" applyFill="1" applyBorder="1" applyAlignment="1">
      <alignment vertical="center"/>
    </xf>
    <xf numFmtId="168" fontId="4" fillId="0" borderId="5" xfId="1" applyNumberFormat="1" applyFont="1" applyFill="1" applyBorder="1" applyAlignment="1">
      <alignment vertical="center"/>
    </xf>
    <xf numFmtId="9" fontId="4" fillId="3" borderId="5" xfId="7" applyFont="1" applyFill="1" applyBorder="1" applyAlignment="1">
      <alignment vertical="center"/>
    </xf>
    <xf numFmtId="168" fontId="4" fillId="4" borderId="5" xfId="1" applyNumberFormat="1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14" fontId="2" fillId="0" borderId="7" xfId="3" applyNumberFormat="1" applyFont="1" applyFill="1" applyBorder="1" applyAlignment="1">
      <alignment wrapText="1"/>
    </xf>
    <xf numFmtId="168" fontId="4" fillId="0" borderId="7" xfId="1" applyNumberFormat="1" applyFont="1" applyFill="1" applyBorder="1" applyAlignment="1">
      <alignment vertical="center"/>
    </xf>
    <xf numFmtId="168" fontId="4" fillId="4" borderId="7" xfId="1" applyNumberFormat="1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vertical="center"/>
    </xf>
    <xf numFmtId="0" fontId="2" fillId="0" borderId="5" xfId="4" applyFont="1" applyBorder="1" applyAlignment="1">
      <alignment horizontal="center" wrapText="1"/>
    </xf>
    <xf numFmtId="0" fontId="2" fillId="0" borderId="5" xfId="4" applyFont="1" applyFill="1" applyBorder="1" applyAlignment="1">
      <alignment horizont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65" fontId="2" fillId="0" borderId="5" xfId="5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167" fontId="2" fillId="8" borderId="10" xfId="1" applyNumberFormat="1" applyFont="1" applyFill="1" applyBorder="1" applyAlignment="1">
      <alignment vertical="center"/>
    </xf>
    <xf numFmtId="167" fontId="2" fillId="5" borderId="10" xfId="1" applyNumberFormat="1" applyFont="1" applyFill="1" applyBorder="1" applyAlignment="1">
      <alignment vertical="center"/>
    </xf>
    <xf numFmtId="10" fontId="2" fillId="8" borderId="10" xfId="7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7" xfId="4" applyFont="1" applyFill="1" applyBorder="1" applyAlignment="1">
      <alignment horizontal="center" wrapText="1"/>
    </xf>
    <xf numFmtId="10" fontId="2" fillId="0" borderId="7" xfId="7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168" fontId="2" fillId="0" borderId="0" xfId="1" applyNumberFormat="1" applyFont="1" applyFill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4" fontId="9" fillId="9" borderId="12" xfId="8" applyFont="1" applyFill="1" applyBorder="1" applyAlignment="1">
      <alignment vertical="center"/>
    </xf>
    <xf numFmtId="3" fontId="2" fillId="9" borderId="13" xfId="8" applyNumberFormat="1" applyFont="1" applyFill="1" applyBorder="1" applyAlignment="1">
      <alignment vertical="center"/>
    </xf>
    <xf numFmtId="44" fontId="2" fillId="9" borderId="13" xfId="8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43" fontId="2" fillId="5" borderId="0" xfId="5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43" fontId="2" fillId="5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43" fontId="2" fillId="0" borderId="0" xfId="1" applyNumberFormat="1" applyFont="1" applyFill="1" applyAlignment="1">
      <alignment vertical="center"/>
    </xf>
    <xf numFmtId="0" fontId="2" fillId="0" borderId="1" xfId="1" applyFont="1" applyBorder="1" applyAlignment="1">
      <alignment horizontal="right" vertical="center"/>
    </xf>
    <xf numFmtId="43" fontId="2" fillId="0" borderId="0" xfId="5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5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165" fontId="2" fillId="5" borderId="10" xfId="5" applyNumberFormat="1" applyFont="1" applyFill="1" applyBorder="1" applyAlignment="1">
      <alignment vertical="center"/>
    </xf>
    <xf numFmtId="10" fontId="2" fillId="0" borderId="10" xfId="6" applyNumberFormat="1" applyFont="1" applyFill="1" applyBorder="1" applyAlignment="1">
      <alignment vertical="center"/>
    </xf>
    <xf numFmtId="168" fontId="2" fillId="0" borderId="10" xfId="1" applyNumberFormat="1" applyFont="1" applyFill="1" applyBorder="1" applyAlignment="1">
      <alignment vertical="center"/>
    </xf>
    <xf numFmtId="168" fontId="4" fillId="0" borderId="11" xfId="1" applyNumberFormat="1" applyFont="1" applyFill="1" applyBorder="1" applyAlignment="1">
      <alignment vertical="center"/>
    </xf>
    <xf numFmtId="9" fontId="4" fillId="3" borderId="11" xfId="7" applyFont="1" applyFill="1" applyBorder="1" applyAlignment="1">
      <alignment vertical="center"/>
    </xf>
    <xf numFmtId="168" fontId="4" fillId="4" borderId="11" xfId="1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vertical="center"/>
    </xf>
    <xf numFmtId="9" fontId="4" fillId="3" borderId="0" xfId="7" applyFont="1" applyFill="1" applyBorder="1" applyAlignment="1">
      <alignment vertical="center"/>
    </xf>
    <xf numFmtId="168" fontId="4" fillId="4" borderId="0" xfId="1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65" fontId="2" fillId="5" borderId="5" xfId="5" applyNumberFormat="1" applyFont="1" applyFill="1" applyBorder="1" applyAlignment="1">
      <alignment vertical="center"/>
    </xf>
    <xf numFmtId="10" fontId="2" fillId="0" borderId="5" xfId="6" applyNumberFormat="1" applyFont="1" applyFill="1" applyBorder="1" applyAlignment="1">
      <alignment vertical="center"/>
    </xf>
    <xf numFmtId="167" fontId="2" fillId="8" borderId="5" xfId="1" applyNumberFormat="1" applyFont="1" applyFill="1" applyBorder="1" applyAlignment="1">
      <alignment vertical="center"/>
    </xf>
    <xf numFmtId="167" fontId="2" fillId="5" borderId="5" xfId="1" applyNumberFormat="1" applyFont="1" applyFill="1" applyBorder="1" applyAlignment="1">
      <alignment vertical="center"/>
    </xf>
    <xf numFmtId="10" fontId="2" fillId="8" borderId="5" xfId="7" applyNumberFormat="1" applyFont="1" applyFill="1" applyBorder="1" applyAlignment="1">
      <alignment vertical="center"/>
    </xf>
    <xf numFmtId="168" fontId="2" fillId="0" borderId="5" xfId="1" applyNumberFormat="1" applyFont="1" applyFill="1" applyBorder="1" applyAlignment="1">
      <alignment vertical="center"/>
    </xf>
    <xf numFmtId="168" fontId="2" fillId="2" borderId="5" xfId="1" applyNumberFormat="1" applyFont="1" applyFill="1" applyBorder="1" applyAlignment="1">
      <alignment vertical="center"/>
    </xf>
    <xf numFmtId="10" fontId="2" fillId="2" borderId="5" xfId="6" applyNumberFormat="1" applyFont="1" applyFill="1" applyBorder="1" applyAlignment="1">
      <alignment vertical="center"/>
    </xf>
    <xf numFmtId="10" fontId="2" fillId="2" borderId="5" xfId="7" applyNumberFormat="1" applyFont="1" applyFill="1" applyBorder="1" applyAlignment="1">
      <alignment vertical="center"/>
    </xf>
    <xf numFmtId="10" fontId="2" fillId="0" borderId="5" xfId="7" applyNumberFormat="1" applyFont="1" applyFill="1" applyBorder="1" applyAlignment="1">
      <alignment vertical="center"/>
    </xf>
    <xf numFmtId="168" fontId="4" fillId="0" borderId="9" xfId="1" applyNumberFormat="1" applyFont="1" applyFill="1" applyBorder="1" applyAlignment="1">
      <alignment vertical="center"/>
    </xf>
    <xf numFmtId="165" fontId="2" fillId="0" borderId="10" xfId="5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2" fillId="0" borderId="0" xfId="1" applyFont="1" applyBorder="1" applyAlignment="1">
      <alignment horizontal="right" vertical="center"/>
    </xf>
    <xf numFmtId="0" fontId="2" fillId="0" borderId="14" xfId="1" applyFont="1" applyBorder="1" applyAlignment="1">
      <alignment vertical="center"/>
    </xf>
    <xf numFmtId="0" fontId="14" fillId="0" borderId="0" xfId="1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43" fontId="2" fillId="0" borderId="0" xfId="1" applyNumberFormat="1" applyFont="1" applyAlignment="1">
      <alignment vertical="center"/>
    </xf>
    <xf numFmtId="43" fontId="5" fillId="0" borderId="0" xfId="1" applyNumberFormat="1" applyFont="1" applyAlignment="1">
      <alignment vertical="center"/>
    </xf>
    <xf numFmtId="43" fontId="5" fillId="0" borderId="0" xfId="1" applyNumberFormat="1" applyFont="1" applyFill="1" applyAlignment="1">
      <alignment vertical="center"/>
    </xf>
    <xf numFmtId="43" fontId="2" fillId="0" borderId="0" xfId="1" applyNumberFormat="1" applyFont="1" applyAlignment="1">
      <alignment horizontal="center" vertical="center"/>
    </xf>
    <xf numFmtId="165" fontId="2" fillId="10" borderId="0" xfId="1" applyNumberFormat="1" applyFont="1" applyFill="1" applyAlignment="1">
      <alignment vertical="center"/>
    </xf>
    <xf numFmtId="43" fontId="2" fillId="10" borderId="0" xfId="1" applyNumberFormat="1" applyFont="1" applyFill="1" applyAlignment="1">
      <alignment vertical="center"/>
    </xf>
    <xf numFmtId="0" fontId="2" fillId="0" borderId="5" xfId="3" applyFont="1" applyFill="1" applyBorder="1" applyAlignment="1">
      <alignment horizontal="center" wrapText="1"/>
    </xf>
    <xf numFmtId="0" fontId="15" fillId="0" borderId="7" xfId="1" applyFont="1" applyFill="1" applyBorder="1" applyAlignment="1">
      <alignment vertical="center" wrapText="1"/>
    </xf>
    <xf numFmtId="14" fontId="15" fillId="0" borderId="5" xfId="3" applyNumberFormat="1" applyFont="1" applyFill="1" applyBorder="1" applyAlignment="1">
      <alignment wrapText="1"/>
    </xf>
    <xf numFmtId="0" fontId="15" fillId="0" borderId="5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8" borderId="5" xfId="4" applyFont="1" applyFill="1" applyBorder="1" applyAlignment="1">
      <alignment horizontal="justify"/>
    </xf>
    <xf numFmtId="0" fontId="15" fillId="0" borderId="10" xfId="1" applyFont="1" applyFill="1" applyBorder="1" applyAlignment="1">
      <alignment vertical="center" wrapText="1"/>
    </xf>
    <xf numFmtId="14" fontId="15" fillId="0" borderId="11" xfId="3" applyNumberFormat="1" applyFont="1" applyFill="1" applyBorder="1" applyAlignment="1">
      <alignment wrapText="1"/>
    </xf>
    <xf numFmtId="0" fontId="15" fillId="0" borderId="11" xfId="1" applyFont="1" applyFill="1" applyBorder="1" applyAlignment="1">
      <alignment horizontal="center" vertical="center"/>
    </xf>
    <xf numFmtId="0" fontId="15" fillId="8" borderId="11" xfId="4" applyFont="1" applyFill="1" applyBorder="1" applyAlignment="1">
      <alignment horizontal="justify"/>
    </xf>
    <xf numFmtId="0" fontId="15" fillId="0" borderId="5" xfId="1" applyFont="1" applyFill="1" applyBorder="1" applyAlignment="1">
      <alignment vertical="center" wrapText="1"/>
    </xf>
    <xf numFmtId="14" fontId="15" fillId="0" borderId="5" xfId="1" applyNumberFormat="1" applyFont="1" applyFill="1" applyBorder="1" applyAlignment="1">
      <alignment vertical="center"/>
    </xf>
    <xf numFmtId="0" fontId="15" fillId="8" borderId="5" xfId="4" applyFont="1" applyFill="1" applyBorder="1" applyAlignment="1">
      <alignment horizontal="justify" vertical="center"/>
    </xf>
    <xf numFmtId="0" fontId="15" fillId="8" borderId="5" xfId="4" applyFont="1" applyFill="1" applyBorder="1" applyAlignment="1">
      <alignment vertical="center" wrapText="1"/>
    </xf>
    <xf numFmtId="14" fontId="15" fillId="0" borderId="7" xfId="3" applyNumberFormat="1" applyFont="1" applyFill="1" applyBorder="1" applyAlignment="1">
      <alignment wrapText="1"/>
    </xf>
    <xf numFmtId="0" fontId="15" fillId="8" borderId="7" xfId="4" applyFont="1" applyFill="1" applyBorder="1" applyAlignment="1">
      <alignment horizontal="justify"/>
    </xf>
    <xf numFmtId="0" fontId="16" fillId="6" borderId="6" xfId="1" applyNumberFormat="1" applyFont="1" applyFill="1" applyBorder="1" applyAlignment="1">
      <alignment horizontal="center" vertical="center" wrapText="1"/>
    </xf>
    <xf numFmtId="0" fontId="16" fillId="2" borderId="6" xfId="1" applyNumberFormat="1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wrapText="1"/>
    </xf>
    <xf numFmtId="0" fontId="15" fillId="0" borderId="11" xfId="4" applyFont="1" applyFill="1" applyBorder="1" applyAlignment="1"/>
    <xf numFmtId="0" fontId="15" fillId="0" borderId="5" xfId="4" applyFont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5" fillId="0" borderId="5" xfId="3" applyFont="1" applyBorder="1" applyAlignment="1">
      <alignment wrapText="1"/>
    </xf>
    <xf numFmtId="0" fontId="15" fillId="0" borderId="5" xfId="3" applyFont="1" applyFill="1" applyBorder="1" applyAlignment="1">
      <alignment wrapText="1"/>
    </xf>
    <xf numFmtId="0" fontId="15" fillId="0" borderId="7" xfId="4" applyFont="1" applyFill="1" applyBorder="1" applyAlignment="1">
      <alignment horizontal="center" wrapText="1"/>
    </xf>
    <xf numFmtId="0" fontId="17" fillId="6" borderId="5" xfId="1" applyFont="1" applyFill="1" applyBorder="1" applyAlignment="1">
      <alignment horizontal="center" vertical="center" wrapText="1"/>
    </xf>
    <xf numFmtId="0" fontId="2" fillId="8" borderId="5" xfId="4" applyFont="1" applyFill="1" applyBorder="1" applyAlignment="1">
      <alignment horizontal="center" vertical="center" wrapText="1"/>
    </xf>
    <xf numFmtId="0" fontId="2" fillId="8" borderId="5" xfId="4" applyFont="1" applyFill="1" applyBorder="1" applyAlignment="1">
      <alignment horizontal="center" wrapText="1"/>
    </xf>
    <xf numFmtId="0" fontId="2" fillId="8" borderId="11" xfId="4" applyFont="1" applyFill="1" applyBorder="1" applyAlignment="1">
      <alignment horizontal="center" wrapText="1"/>
    </xf>
    <xf numFmtId="0" fontId="2" fillId="8" borderId="7" xfId="4" applyFont="1" applyFill="1" applyBorder="1" applyAlignment="1">
      <alignment horizontal="center" wrapText="1"/>
    </xf>
    <xf numFmtId="0" fontId="2" fillId="0" borderId="11" xfId="4" applyFont="1" applyFill="1" applyBorder="1" applyAlignment="1">
      <alignment horizontal="center"/>
    </xf>
    <xf numFmtId="0" fontId="2" fillId="0" borderId="5" xfId="3" applyFont="1" applyBorder="1" applyAlignment="1">
      <alignment horizontal="center" wrapText="1"/>
    </xf>
    <xf numFmtId="0" fontId="2" fillId="0" borderId="10" xfId="4" applyFont="1" applyFill="1" applyBorder="1" applyAlignment="1">
      <alignment horizontal="center" wrapText="1"/>
    </xf>
    <xf numFmtId="169" fontId="3" fillId="0" borderId="0" xfId="1" applyNumberFormat="1" applyFont="1" applyAlignment="1">
      <alignment vertical="center"/>
    </xf>
    <xf numFmtId="169" fontId="6" fillId="5" borderId="6" xfId="1" applyNumberFormat="1" applyFont="1" applyFill="1" applyBorder="1" applyAlignment="1">
      <alignment horizontal="center" vertical="center" wrapText="1"/>
    </xf>
    <xf numFmtId="169" fontId="2" fillId="0" borderId="7" xfId="5" applyNumberFormat="1" applyFont="1" applyFill="1" applyBorder="1" applyAlignment="1">
      <alignment vertical="center"/>
    </xf>
    <xf numFmtId="169" fontId="2" fillId="0" borderId="5" xfId="5" applyNumberFormat="1" applyFont="1" applyFill="1" applyBorder="1" applyAlignment="1">
      <alignment vertical="center"/>
    </xf>
    <xf numFmtId="169" fontId="2" fillId="0" borderId="5" xfId="1" applyNumberFormat="1" applyFont="1" applyFill="1" applyBorder="1" applyAlignment="1">
      <alignment vertical="center"/>
    </xf>
    <xf numFmtId="169" fontId="2" fillId="0" borderId="10" xfId="5" applyNumberFormat="1" applyFont="1" applyFill="1" applyBorder="1" applyAlignment="1">
      <alignment vertical="center"/>
    </xf>
    <xf numFmtId="169" fontId="9" fillId="9" borderId="13" xfId="8" applyNumberFormat="1" applyFont="1" applyFill="1" applyBorder="1" applyAlignment="1">
      <alignment vertical="center"/>
    </xf>
    <xf numFmtId="169" fontId="2" fillId="0" borderId="0" xfId="1" applyNumberFormat="1" applyFont="1" applyAlignment="1">
      <alignment horizontal="center" vertical="center"/>
    </xf>
    <xf numFmtId="169" fontId="2" fillId="0" borderId="0" xfId="1" applyNumberFormat="1" applyFont="1" applyFill="1" applyAlignment="1">
      <alignment horizontal="center" vertical="center"/>
    </xf>
    <xf numFmtId="169" fontId="2" fillId="0" borderId="0" xfId="1" applyNumberFormat="1" applyFont="1" applyAlignment="1">
      <alignment vertical="center"/>
    </xf>
    <xf numFmtId="4" fontId="18" fillId="5" borderId="6" xfId="1" applyNumberFormat="1" applyFont="1" applyFill="1" applyBorder="1" applyAlignment="1">
      <alignment horizontal="center" vertical="center" wrapText="1"/>
    </xf>
    <xf numFmtId="4" fontId="19" fillId="6" borderId="6" xfId="1" applyNumberFormat="1" applyFont="1" applyFill="1" applyBorder="1" applyAlignment="1">
      <alignment horizontal="center" vertical="center" wrapText="1"/>
    </xf>
    <xf numFmtId="4" fontId="6" fillId="6" borderId="1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5" borderId="2" xfId="1" applyNumberFormat="1" applyFont="1" applyFill="1" applyBorder="1" applyAlignment="1">
      <alignment horizontal="center" vertical="center" wrapText="1"/>
    </xf>
    <xf numFmtId="0" fontId="6" fillId="5" borderId="3" xfId="1" applyNumberFormat="1" applyFont="1" applyFill="1" applyBorder="1" applyAlignment="1">
      <alignment horizontal="center" vertical="center" wrapText="1"/>
    </xf>
    <xf numFmtId="0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/>
    </xf>
    <xf numFmtId="4" fontId="6" fillId="6" borderId="3" xfId="1" applyNumberFormat="1" applyFont="1" applyFill="1" applyBorder="1" applyAlignment="1">
      <alignment horizontal="center" vertical="center"/>
    </xf>
    <xf numFmtId="4" fontId="6" fillId="6" borderId="4" xfId="1" applyNumberFormat="1" applyFont="1" applyFill="1" applyBorder="1" applyAlignment="1">
      <alignment horizontal="center" vertical="center"/>
    </xf>
    <xf numFmtId="4" fontId="6" fillId="7" borderId="2" xfId="1" applyNumberFormat="1" applyFont="1" applyFill="1" applyBorder="1" applyAlignment="1">
      <alignment horizontal="center" vertical="center"/>
    </xf>
    <xf numFmtId="4" fontId="6" fillId="7" borderId="3" xfId="1" applyNumberFormat="1" applyFont="1" applyFill="1" applyBorder="1" applyAlignment="1">
      <alignment horizontal="center" vertical="center"/>
    </xf>
    <xf numFmtId="4" fontId="6" fillId="7" borderId="4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10">
    <cellStyle name="Millares 2" xfId="5" xr:uid="{00000000-0005-0000-0000-000000000000}"/>
    <cellStyle name="Millares 3 2" xfId="9" xr:uid="{00000000-0005-0000-0000-000001000000}"/>
    <cellStyle name="Millares_~9885111 2" xfId="2" xr:uid="{00000000-0005-0000-0000-000002000000}"/>
    <cellStyle name="Moneda 2" xfId="8" xr:uid="{00000000-0005-0000-0000-000003000000}"/>
    <cellStyle name="Normal" xfId="0" builtinId="0"/>
    <cellStyle name="Normal 2 2" xfId="4" xr:uid="{00000000-0005-0000-0000-000005000000}"/>
    <cellStyle name="Normal_~9885111 2" xfId="1" xr:uid="{00000000-0005-0000-0000-000006000000}"/>
    <cellStyle name="Normal_FORMATO PARA ORGANISMOS 2" xfId="3" xr:uid="{00000000-0005-0000-0000-000007000000}"/>
    <cellStyle name="Porcentual 2" xfId="7" xr:uid="{00000000-0005-0000-0000-000008000000}"/>
    <cellStyle name="Porcentual 3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87"/>
  <sheetViews>
    <sheetView tabSelected="1" view="pageBreakPreview" zoomScale="70" zoomScaleNormal="70" zoomScaleSheetLayoutView="70" workbookViewId="0">
      <selection activeCell="P7" sqref="P7"/>
    </sheetView>
  </sheetViews>
  <sheetFormatPr baseColWidth="10" defaultColWidth="25.140625" defaultRowHeight="92.25" customHeight="1" outlineLevelCol="3" x14ac:dyDescent="0.25"/>
  <cols>
    <col min="1" max="1" width="4" style="1" customWidth="1"/>
    <col min="2" max="5" width="7.28515625" style="1" hidden="1" customWidth="1" outlineLevel="1"/>
    <col min="6" max="7" width="7.28515625" style="2" hidden="1" customWidth="1" outlineLevel="1"/>
    <col min="8" max="8" width="31.5703125" style="3" customWidth="1" collapsed="1"/>
    <col min="9" max="9" width="10.42578125" style="3" customWidth="1"/>
    <col min="10" max="10" width="14.7109375" style="1" customWidth="1" outlineLevel="1"/>
    <col min="11" max="11" width="7.7109375" style="4" customWidth="1" outlineLevel="1"/>
    <col min="12" max="12" width="5.28515625" style="4" customWidth="1"/>
    <col min="13" max="13" width="9" style="4" customWidth="1" outlineLevel="1"/>
    <col min="14" max="14" width="20" style="78" customWidth="1"/>
    <col min="15" max="15" width="20.42578125" style="1" customWidth="1" outlineLevel="2"/>
    <col min="16" max="16" width="22" style="1" customWidth="1" outlineLevel="2"/>
    <col min="17" max="17" width="13.7109375" style="3" customWidth="1" outlineLevel="2"/>
    <col min="18" max="18" width="12.28515625" style="6" customWidth="1" outlineLevel="1"/>
    <col min="19" max="19" width="14.42578125" style="6" customWidth="1" outlineLevel="1"/>
    <col min="20" max="20" width="13.7109375" style="177" customWidth="1" outlineLevel="1"/>
    <col min="21" max="21" width="10.5703125" style="7" customWidth="1" outlineLevel="3"/>
    <col min="22" max="22" width="13.5703125" style="7" customWidth="1" outlineLevel="3"/>
    <col min="23" max="23" width="10.42578125" style="7" customWidth="1" outlineLevel="3"/>
    <col min="24" max="24" width="13.140625" style="7" customWidth="1" outlineLevel="3"/>
    <col min="25" max="25" width="11" style="3" customWidth="1" outlineLevel="3"/>
    <col min="26" max="27" width="11.28515625" style="3" customWidth="1" outlineLevel="3"/>
    <col min="28" max="28" width="9.7109375" style="3" customWidth="1" outlineLevel="3"/>
    <col min="29" max="29" width="16.42578125" style="96" customWidth="1" outlineLevel="3"/>
    <col min="30" max="30" width="14" style="96" customWidth="1" outlineLevel="3"/>
    <col min="31" max="31" width="7.5703125" style="96" customWidth="1" outlineLevel="3"/>
    <col min="32" max="32" width="25.140625" style="3" hidden="1" customWidth="1" outlineLevel="3"/>
    <col min="33" max="33" width="13" style="8" customWidth="1" outlineLevel="3"/>
    <col min="34" max="34" width="15.7109375" style="3" customWidth="1" outlineLevel="3"/>
    <col min="35" max="35" width="16.7109375" style="3" customWidth="1"/>
    <col min="36" max="36" width="12.140625" style="9" hidden="1" customWidth="1"/>
    <col min="37" max="37" width="9.5703125" style="10" hidden="1" customWidth="1"/>
    <col min="38" max="38" width="12.28515625" style="9" hidden="1" customWidth="1"/>
    <col min="39" max="39" width="14.28515625" style="9" hidden="1" customWidth="1"/>
    <col min="40" max="40" width="12.42578125" style="9" hidden="1" customWidth="1"/>
    <col min="41" max="41" width="13.7109375" style="9" hidden="1" customWidth="1"/>
    <col min="42" max="42" width="13.5703125" style="9" hidden="1" customWidth="1"/>
    <col min="43" max="43" width="12.42578125" style="9" hidden="1" customWidth="1"/>
    <col min="44" max="44" width="14.28515625" style="11" hidden="1" customWidth="1"/>
    <col min="45" max="45" width="10.85546875" style="9" hidden="1" customWidth="1"/>
    <col min="46" max="46" width="12.85546875" style="9" hidden="1" customWidth="1"/>
    <col min="47" max="47" width="10.42578125" style="9" hidden="1" customWidth="1"/>
    <col min="48" max="48" width="19.5703125" style="9" hidden="1" customWidth="1"/>
    <col min="49" max="49" width="12.42578125" style="9" hidden="1" customWidth="1"/>
    <col min="50" max="50" width="16.28515625" style="9" hidden="1" customWidth="1"/>
    <col min="51" max="53" width="25.140625" style="3" hidden="1" customWidth="1"/>
    <col min="54" max="54" width="1.5703125" style="3" hidden="1" customWidth="1"/>
    <col min="55" max="55" width="25.140625" style="3" customWidth="1"/>
    <col min="56" max="56" width="25.140625" style="3" hidden="1" customWidth="1"/>
    <col min="57" max="57" width="0" style="130" hidden="1" customWidth="1"/>
    <col min="58" max="16384" width="25.140625" style="3"/>
  </cols>
  <sheetData>
    <row r="1" spans="1:58" ht="40.5" customHeight="1" x14ac:dyDescent="0.25">
      <c r="H1" s="185" t="s">
        <v>183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58" ht="12" customHeight="1" x14ac:dyDescent="0.25">
      <c r="I2" s="97"/>
      <c r="J2" s="97"/>
      <c r="K2" s="97"/>
      <c r="L2" s="97"/>
      <c r="M2" s="5"/>
      <c r="N2" s="5"/>
      <c r="O2" s="5"/>
      <c r="P2" s="5"/>
      <c r="Q2" s="5"/>
      <c r="R2" s="5"/>
      <c r="S2" s="5"/>
      <c r="T2" s="170"/>
      <c r="U2" s="5"/>
      <c r="V2" s="5"/>
      <c r="AC2" s="8"/>
      <c r="AD2" s="8"/>
      <c r="AE2" s="8"/>
      <c r="AF2" s="8"/>
    </row>
    <row r="3" spans="1:58" s="14" customFormat="1" ht="69" customHeight="1" thickBot="1" x14ac:dyDescent="0.3">
      <c r="A3" s="12"/>
      <c r="B3" s="12"/>
      <c r="C3" s="12"/>
      <c r="D3" s="12"/>
      <c r="E3" s="12"/>
      <c r="F3" s="13"/>
      <c r="G3" s="13"/>
      <c r="I3" s="195"/>
      <c r="J3" s="195"/>
      <c r="K3" s="195"/>
      <c r="L3" s="195"/>
      <c r="M3" s="15"/>
      <c r="N3" s="15"/>
      <c r="O3" s="12"/>
      <c r="P3" s="12"/>
      <c r="Q3" s="15"/>
      <c r="R3" s="186" t="s">
        <v>0</v>
      </c>
      <c r="S3" s="187"/>
      <c r="T3" s="188"/>
      <c r="U3" s="189" t="s">
        <v>1</v>
      </c>
      <c r="V3" s="190"/>
      <c r="W3" s="191"/>
      <c r="X3" s="192" t="s">
        <v>0</v>
      </c>
      <c r="Y3" s="193"/>
      <c r="Z3" s="193"/>
      <c r="AA3" s="193"/>
      <c r="AB3" s="193"/>
      <c r="AC3" s="193"/>
      <c r="AD3" s="193"/>
      <c r="AE3" s="194"/>
      <c r="AF3" s="16"/>
      <c r="AG3" s="21" t="s">
        <v>1</v>
      </c>
      <c r="AH3" s="162" t="s">
        <v>2</v>
      </c>
      <c r="AI3" s="17"/>
      <c r="AJ3" s="9"/>
      <c r="AK3" s="10"/>
      <c r="AL3" s="9"/>
      <c r="AM3" s="9"/>
      <c r="AN3" s="9"/>
      <c r="AO3" s="9"/>
      <c r="AP3" s="9"/>
      <c r="AQ3" s="9"/>
      <c r="AR3" s="11"/>
      <c r="AS3" s="9"/>
      <c r="AT3" s="9"/>
      <c r="AU3" s="9"/>
      <c r="AV3" s="9"/>
      <c r="AW3" s="9"/>
      <c r="AX3" s="9"/>
      <c r="BE3" s="131"/>
    </row>
    <row r="4" spans="1:58" s="28" customFormat="1" ht="73.5" customHeight="1" thickBot="1" x14ac:dyDescent="0.3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9" t="s">
        <v>13</v>
      </c>
      <c r="L4" s="19" t="s">
        <v>14</v>
      </c>
      <c r="M4" s="19" t="s">
        <v>138</v>
      </c>
      <c r="N4" s="19" t="s">
        <v>15</v>
      </c>
      <c r="O4" s="18" t="s">
        <v>16</v>
      </c>
      <c r="P4" s="18" t="s">
        <v>17</v>
      </c>
      <c r="Q4" s="18" t="s">
        <v>18</v>
      </c>
      <c r="R4" s="20" t="s">
        <v>110</v>
      </c>
      <c r="S4" s="20" t="s">
        <v>112</v>
      </c>
      <c r="T4" s="171" t="s">
        <v>111</v>
      </c>
      <c r="U4" s="21" t="s">
        <v>113</v>
      </c>
      <c r="V4" s="21" t="s">
        <v>114</v>
      </c>
      <c r="W4" s="21" t="s">
        <v>115</v>
      </c>
      <c r="X4" s="21" t="s">
        <v>157</v>
      </c>
      <c r="Y4" s="21" t="s">
        <v>116</v>
      </c>
      <c r="Z4" s="21" t="s">
        <v>117</v>
      </c>
      <c r="AA4" s="182" t="s">
        <v>118</v>
      </c>
      <c r="AB4" s="181" t="s">
        <v>19</v>
      </c>
      <c r="AC4" s="22" t="s">
        <v>119</v>
      </c>
      <c r="AD4" s="22" t="s">
        <v>120</v>
      </c>
      <c r="AE4" s="180" t="s">
        <v>20</v>
      </c>
      <c r="AF4" s="21" t="s">
        <v>21</v>
      </c>
      <c r="AG4" s="21" t="s">
        <v>121</v>
      </c>
      <c r="AH4" s="21" t="s">
        <v>158</v>
      </c>
      <c r="AI4" s="21" t="s">
        <v>22</v>
      </c>
      <c r="AJ4" s="23" t="s">
        <v>23</v>
      </c>
      <c r="AK4" s="24" t="s">
        <v>24</v>
      </c>
      <c r="AL4" s="25" t="s">
        <v>25</v>
      </c>
      <c r="AM4" s="25" t="s">
        <v>26</v>
      </c>
      <c r="AN4" s="25" t="s">
        <v>27</v>
      </c>
      <c r="AO4" s="25" t="s">
        <v>28</v>
      </c>
      <c r="AP4" s="25" t="s">
        <v>29</v>
      </c>
      <c r="AQ4" s="25" t="s">
        <v>30</v>
      </c>
      <c r="AR4" s="26" t="s">
        <v>31</v>
      </c>
      <c r="AS4" s="25" t="s">
        <v>32</v>
      </c>
      <c r="AT4" s="25" t="s">
        <v>33</v>
      </c>
      <c r="AU4" s="25" t="s">
        <v>34</v>
      </c>
      <c r="AV4" s="25" t="s">
        <v>35</v>
      </c>
      <c r="AW4" s="25" t="s">
        <v>36</v>
      </c>
      <c r="AX4" s="27" t="s">
        <v>37</v>
      </c>
      <c r="BE4" s="132"/>
    </row>
    <row r="5" spans="1:58" s="8" customFormat="1" ht="57.75" customHeight="1" x14ac:dyDescent="0.2">
      <c r="A5" s="29">
        <v>1</v>
      </c>
      <c r="B5" s="30" t="s">
        <v>154</v>
      </c>
      <c r="C5" s="29">
        <v>13</v>
      </c>
      <c r="D5" s="31">
        <v>10</v>
      </c>
      <c r="E5" s="30" t="s">
        <v>38</v>
      </c>
      <c r="F5" s="31">
        <v>618</v>
      </c>
      <c r="G5" s="31"/>
      <c r="H5" s="32" t="s">
        <v>172</v>
      </c>
      <c r="I5" s="123" t="s">
        <v>39</v>
      </c>
      <c r="J5" s="34">
        <v>43440</v>
      </c>
      <c r="K5" s="64">
        <v>28</v>
      </c>
      <c r="L5" s="36">
        <v>40</v>
      </c>
      <c r="M5" s="35" t="s">
        <v>54</v>
      </c>
      <c r="N5" s="164" t="s">
        <v>40</v>
      </c>
      <c r="O5" s="56" t="s">
        <v>41</v>
      </c>
      <c r="P5" s="71" t="s">
        <v>42</v>
      </c>
      <c r="Q5" s="29">
        <v>1</v>
      </c>
      <c r="R5" s="37">
        <v>82995</v>
      </c>
      <c r="S5" s="38">
        <f>R5</f>
        <v>82995</v>
      </c>
      <c r="T5" s="172">
        <v>0</v>
      </c>
      <c r="U5" s="39">
        <f>+R5/30*5</f>
        <v>13832.5</v>
      </c>
      <c r="V5" s="39">
        <f t="shared" ref="V5:V44" si="0">+R5/30*50</f>
        <v>138325</v>
      </c>
      <c r="W5" s="39"/>
      <c r="X5" s="39">
        <f>+R5*17.5 %</f>
        <v>14524.124999999998</v>
      </c>
      <c r="Y5" s="39">
        <f t="shared" ref="Y5:Y44" si="1">+R5*3%</f>
        <v>2489.85</v>
      </c>
      <c r="Z5" s="39">
        <v>1740.18</v>
      </c>
      <c r="AA5" s="73">
        <f t="shared" ref="AA5:AA44" si="2">+R5*2%</f>
        <v>1659.9</v>
      </c>
      <c r="AB5" s="40">
        <v>9.3600000000000003E-2</v>
      </c>
      <c r="AC5" s="41">
        <f t="shared" ref="AC5:AC44" si="3">R5*AB5</f>
        <v>7768.3320000000003</v>
      </c>
      <c r="AD5" s="42">
        <f t="shared" ref="AD5:AD44" si="4">R5*AE5</f>
        <v>1734.5954999999999</v>
      </c>
      <c r="AE5" s="43">
        <v>2.0899999999999998E-2</v>
      </c>
      <c r="AF5" s="44" t="s">
        <v>43</v>
      </c>
      <c r="AG5" s="45">
        <f>AX5</f>
        <v>41498</v>
      </c>
      <c r="AH5" s="45">
        <f t="shared" ref="AH5:AH44" si="5">R5/30*5</f>
        <v>13832.5</v>
      </c>
      <c r="AI5" s="45">
        <f t="shared" ref="AI5:AI44" si="6">+(S5+X5+Y5+Z5+AA5+AC5+AD5+T5)*12+U5+V5+W5+AG5+AH5</f>
        <v>1562431.7899999998</v>
      </c>
      <c r="AJ5" s="46">
        <v>12</v>
      </c>
      <c r="AK5" s="47">
        <v>0</v>
      </c>
      <c r="AL5" s="46">
        <f t="shared" ref="AL5:AL44" si="7">R5*AK5</f>
        <v>0</v>
      </c>
      <c r="AM5" s="46">
        <f t="shared" ref="AM5:AM44" si="8">AL5*AJ5</f>
        <v>0</v>
      </c>
      <c r="AN5" s="46">
        <f t="shared" ref="AN5:AN44" si="9">AL5/30*20*0.25</f>
        <v>0</v>
      </c>
      <c r="AO5" s="46">
        <f t="shared" ref="AO5:AO44" si="10">AL5/30*50</f>
        <v>0</v>
      </c>
      <c r="AP5" s="46">
        <f t="shared" ref="AP5:AP44" si="11">ROUNDUP((V5+AO5)*0.3,0)</f>
        <v>41498</v>
      </c>
      <c r="AQ5" s="46">
        <f t="shared" ref="AQ5:AQ44" si="12">AL5/2</f>
        <v>0</v>
      </c>
      <c r="AR5" s="48">
        <f t="shared" ref="AR5:AR44" si="13">AM5*0.09</f>
        <v>0</v>
      </c>
      <c r="AS5" s="46">
        <f t="shared" ref="AS5:AS44" si="14">AM5*0.03</f>
        <v>0</v>
      </c>
      <c r="AT5" s="46">
        <f t="shared" ref="AT5:AT44" si="15">AM5*0.099724</f>
        <v>0</v>
      </c>
      <c r="AU5" s="46">
        <f t="shared" ref="AU5:AU44" si="16">AM5*0.02</f>
        <v>0</v>
      </c>
      <c r="AV5" s="46">
        <f t="shared" ref="AV5:AV28" si="17">AM5*X5</f>
        <v>0</v>
      </c>
      <c r="AW5" s="46">
        <f t="shared" ref="AW5:AW26" si="18">AM5*AC5</f>
        <v>0</v>
      </c>
      <c r="AX5" s="49">
        <f t="shared" ref="AX5:AX44" si="19">AM5+AN5+AO5+AP5+AQ5+AR5+AS5+AT5+AU5+AV5+AW5</f>
        <v>41498</v>
      </c>
      <c r="BC5" s="8">
        <v>1562431.7899999998</v>
      </c>
      <c r="BD5" s="129">
        <f t="shared" ref="BD5:BD44" si="20">S5+AC5+AD5</f>
        <v>92497.927499999991</v>
      </c>
      <c r="BE5" s="89">
        <f t="shared" ref="BE5:BE43" si="21">((BD5*12)+AH5)</f>
        <v>1123807.6299999999</v>
      </c>
      <c r="BF5" s="76">
        <f>AI5-BC5</f>
        <v>0</v>
      </c>
    </row>
    <row r="6" spans="1:58" ht="57.75" customHeight="1" x14ac:dyDescent="0.2">
      <c r="A6" s="61">
        <v>2</v>
      </c>
      <c r="B6" s="30" t="s">
        <v>154</v>
      </c>
      <c r="C6" s="61">
        <v>13</v>
      </c>
      <c r="D6" s="58">
        <v>10</v>
      </c>
      <c r="E6" s="57" t="s">
        <v>44</v>
      </c>
      <c r="F6" s="58">
        <v>618</v>
      </c>
      <c r="G6" s="58"/>
      <c r="H6" s="32"/>
      <c r="I6" s="123"/>
      <c r="J6" s="34"/>
      <c r="K6" s="122">
        <v>23</v>
      </c>
      <c r="L6" s="60">
        <v>40</v>
      </c>
      <c r="M6" s="35" t="s">
        <v>54</v>
      </c>
      <c r="N6" s="165" t="s">
        <v>45</v>
      </c>
      <c r="O6" s="167" t="s">
        <v>46</v>
      </c>
      <c r="P6" s="169" t="s">
        <v>47</v>
      </c>
      <c r="Q6" s="61">
        <v>1</v>
      </c>
      <c r="R6" s="121">
        <v>47106</v>
      </c>
      <c r="S6" s="98">
        <f t="shared" ref="S6:S44" si="22">R6</f>
        <v>47106</v>
      </c>
      <c r="T6" s="173">
        <v>0</v>
      </c>
      <c r="U6" s="66">
        <f t="shared" ref="U6:U44" si="23">+R6/30*5</f>
        <v>7851</v>
      </c>
      <c r="V6" s="66">
        <f t="shared" si="0"/>
        <v>78510</v>
      </c>
      <c r="W6" s="66"/>
      <c r="X6" s="39">
        <f t="shared" ref="X6:X44" si="24">+R6*17.5 %</f>
        <v>8243.5499999999993</v>
      </c>
      <c r="Y6" s="66">
        <f t="shared" si="1"/>
        <v>1413.1799999999998</v>
      </c>
      <c r="Z6" s="66">
        <v>1740.18</v>
      </c>
      <c r="AA6" s="73">
        <f t="shared" si="2"/>
        <v>942.12</v>
      </c>
      <c r="AB6" s="99">
        <v>9.5000000000000001E-2</v>
      </c>
      <c r="AC6" s="67">
        <f t="shared" si="3"/>
        <v>4475.07</v>
      </c>
      <c r="AD6" s="68">
        <f t="shared" si="4"/>
        <v>1177.6500000000001</v>
      </c>
      <c r="AE6" s="69">
        <v>2.5000000000000001E-2</v>
      </c>
      <c r="AF6" s="44" t="s">
        <v>43</v>
      </c>
      <c r="AG6" s="100">
        <f>AX6</f>
        <v>23553</v>
      </c>
      <c r="AH6" s="45">
        <f t="shared" si="5"/>
        <v>7851</v>
      </c>
      <c r="AI6" s="100">
        <f t="shared" si="6"/>
        <v>898938.00000000012</v>
      </c>
      <c r="AJ6" s="101">
        <v>12</v>
      </c>
      <c r="AK6" s="102">
        <v>0</v>
      </c>
      <c r="AL6" s="101">
        <f t="shared" si="7"/>
        <v>0</v>
      </c>
      <c r="AM6" s="101">
        <f t="shared" si="8"/>
        <v>0</v>
      </c>
      <c r="AN6" s="101">
        <f t="shared" si="9"/>
        <v>0</v>
      </c>
      <c r="AO6" s="101">
        <f t="shared" si="10"/>
        <v>0</v>
      </c>
      <c r="AP6" s="101">
        <f t="shared" si="11"/>
        <v>23553</v>
      </c>
      <c r="AQ6" s="101">
        <f t="shared" si="12"/>
        <v>0</v>
      </c>
      <c r="AR6" s="103">
        <f t="shared" si="13"/>
        <v>0</v>
      </c>
      <c r="AS6" s="101">
        <f t="shared" si="14"/>
        <v>0</v>
      </c>
      <c r="AT6" s="101">
        <f t="shared" si="15"/>
        <v>0</v>
      </c>
      <c r="AU6" s="101">
        <f t="shared" si="16"/>
        <v>0</v>
      </c>
      <c r="AV6" s="101">
        <f t="shared" si="17"/>
        <v>0</v>
      </c>
      <c r="AW6" s="101">
        <f t="shared" si="18"/>
        <v>0</v>
      </c>
      <c r="AX6" s="104">
        <f t="shared" si="19"/>
        <v>23553</v>
      </c>
      <c r="BC6" s="8">
        <v>898938</v>
      </c>
      <c r="BD6" s="129">
        <f t="shared" si="20"/>
        <v>52758.720000000001</v>
      </c>
      <c r="BE6" s="89">
        <f t="shared" si="21"/>
        <v>640955.64</v>
      </c>
      <c r="BF6" s="76">
        <f t="shared" ref="BF6:BF44" si="25">AI6-BC6</f>
        <v>0</v>
      </c>
    </row>
    <row r="7" spans="1:58" s="70" customFormat="1" ht="57.75" customHeight="1" x14ac:dyDescent="0.2">
      <c r="A7" s="64">
        <v>3</v>
      </c>
      <c r="B7" s="30" t="s">
        <v>154</v>
      </c>
      <c r="C7" s="64">
        <v>13</v>
      </c>
      <c r="D7" s="63">
        <v>10</v>
      </c>
      <c r="E7" s="62" t="s">
        <v>48</v>
      </c>
      <c r="F7" s="63">
        <v>618</v>
      </c>
      <c r="G7" s="63"/>
      <c r="H7" s="33" t="s">
        <v>182</v>
      </c>
      <c r="I7" s="123" t="s">
        <v>39</v>
      </c>
      <c r="J7" s="34">
        <v>43440</v>
      </c>
      <c r="K7" s="35">
        <v>20</v>
      </c>
      <c r="L7" s="35">
        <v>40</v>
      </c>
      <c r="M7" s="35" t="s">
        <v>54</v>
      </c>
      <c r="N7" s="164" t="s">
        <v>173</v>
      </c>
      <c r="O7" s="55" t="s">
        <v>45</v>
      </c>
      <c r="P7" s="55" t="s">
        <v>46</v>
      </c>
      <c r="Q7" s="64">
        <v>1</v>
      </c>
      <c r="R7" s="65">
        <v>34488</v>
      </c>
      <c r="S7" s="110">
        <f t="shared" si="22"/>
        <v>34488</v>
      </c>
      <c r="T7" s="173">
        <v>0</v>
      </c>
      <c r="U7" s="73">
        <f t="shared" si="23"/>
        <v>5748</v>
      </c>
      <c r="V7" s="73">
        <f t="shared" si="0"/>
        <v>57479.999999999993</v>
      </c>
      <c r="W7" s="73">
        <f t="shared" ref="W7:W44" si="26">R7/30*15</f>
        <v>17244</v>
      </c>
      <c r="X7" s="39">
        <f t="shared" si="24"/>
        <v>6035.4</v>
      </c>
      <c r="Y7" s="73">
        <f t="shared" si="1"/>
        <v>1034.6399999999999</v>
      </c>
      <c r="Z7" s="73">
        <v>1342.7249999999999</v>
      </c>
      <c r="AA7" s="73">
        <f t="shared" si="2"/>
        <v>689.76</v>
      </c>
      <c r="AB7" s="111">
        <v>0.105</v>
      </c>
      <c r="AC7" s="112">
        <f t="shared" si="3"/>
        <v>3621.24</v>
      </c>
      <c r="AD7" s="113">
        <f t="shared" si="4"/>
        <v>862.2</v>
      </c>
      <c r="AE7" s="114">
        <v>2.5000000000000001E-2</v>
      </c>
      <c r="AF7" s="115" t="s">
        <v>43</v>
      </c>
      <c r="AG7" s="115">
        <f>AX7</f>
        <v>17244</v>
      </c>
      <c r="AH7" s="45">
        <f t="shared" si="5"/>
        <v>5748</v>
      </c>
      <c r="AI7" s="115">
        <f t="shared" si="6"/>
        <v>680351.58</v>
      </c>
      <c r="AJ7" s="105">
        <v>12</v>
      </c>
      <c r="AK7" s="106">
        <v>0</v>
      </c>
      <c r="AL7" s="105">
        <f t="shared" si="7"/>
        <v>0</v>
      </c>
      <c r="AM7" s="105">
        <f t="shared" si="8"/>
        <v>0</v>
      </c>
      <c r="AN7" s="105">
        <f t="shared" si="9"/>
        <v>0</v>
      </c>
      <c r="AO7" s="105">
        <f t="shared" si="10"/>
        <v>0</v>
      </c>
      <c r="AP7" s="105">
        <f t="shared" si="11"/>
        <v>17244</v>
      </c>
      <c r="AQ7" s="105">
        <f t="shared" si="12"/>
        <v>0</v>
      </c>
      <c r="AR7" s="107">
        <f t="shared" si="13"/>
        <v>0</v>
      </c>
      <c r="AS7" s="105">
        <f t="shared" si="14"/>
        <v>0</v>
      </c>
      <c r="AT7" s="105">
        <f t="shared" si="15"/>
        <v>0</v>
      </c>
      <c r="AU7" s="105">
        <f t="shared" si="16"/>
        <v>0</v>
      </c>
      <c r="AV7" s="105">
        <f t="shared" si="17"/>
        <v>0</v>
      </c>
      <c r="AW7" s="105">
        <f t="shared" si="18"/>
        <v>0</v>
      </c>
      <c r="AX7" s="108">
        <f t="shared" si="19"/>
        <v>17244</v>
      </c>
      <c r="BC7" s="8">
        <v>680351.58000000007</v>
      </c>
      <c r="BD7" s="129">
        <f t="shared" si="20"/>
        <v>38971.439999999995</v>
      </c>
      <c r="BE7" s="89">
        <f t="shared" si="21"/>
        <v>473405.27999999991</v>
      </c>
      <c r="BF7" s="76">
        <f t="shared" si="25"/>
        <v>0</v>
      </c>
    </row>
    <row r="8" spans="1:58" s="70" customFormat="1" ht="57.75" customHeight="1" x14ac:dyDescent="0.2">
      <c r="A8" s="64">
        <v>4</v>
      </c>
      <c r="B8" s="30" t="s">
        <v>154</v>
      </c>
      <c r="C8" s="64">
        <v>13</v>
      </c>
      <c r="D8" s="63">
        <v>10</v>
      </c>
      <c r="E8" s="62" t="s">
        <v>49</v>
      </c>
      <c r="F8" s="63">
        <v>618</v>
      </c>
      <c r="G8" s="63"/>
      <c r="H8" s="33" t="s">
        <v>135</v>
      </c>
      <c r="I8" s="123" t="s">
        <v>39</v>
      </c>
      <c r="J8" s="34">
        <v>42036</v>
      </c>
      <c r="K8" s="35">
        <v>20</v>
      </c>
      <c r="L8" s="35">
        <v>40</v>
      </c>
      <c r="M8" s="35" t="s">
        <v>54</v>
      </c>
      <c r="N8" s="164" t="s">
        <v>150</v>
      </c>
      <c r="O8" s="55" t="s">
        <v>45</v>
      </c>
      <c r="P8" s="55" t="s">
        <v>46</v>
      </c>
      <c r="Q8" s="64">
        <v>1</v>
      </c>
      <c r="R8" s="65">
        <v>34488</v>
      </c>
      <c r="S8" s="110">
        <f t="shared" si="22"/>
        <v>34488</v>
      </c>
      <c r="T8" s="173">
        <v>0</v>
      </c>
      <c r="U8" s="73">
        <f t="shared" si="23"/>
        <v>5748</v>
      </c>
      <c r="V8" s="73">
        <f t="shared" si="0"/>
        <v>57479.999999999993</v>
      </c>
      <c r="W8" s="73">
        <f t="shared" si="26"/>
        <v>17244</v>
      </c>
      <c r="X8" s="39">
        <f t="shared" si="24"/>
        <v>6035.4</v>
      </c>
      <c r="Y8" s="73">
        <f t="shared" si="1"/>
        <v>1034.6399999999999</v>
      </c>
      <c r="Z8" s="73">
        <v>1342.7249999999999</v>
      </c>
      <c r="AA8" s="73">
        <f t="shared" si="2"/>
        <v>689.76</v>
      </c>
      <c r="AB8" s="111">
        <v>0.105</v>
      </c>
      <c r="AC8" s="112">
        <f t="shared" si="3"/>
        <v>3621.24</v>
      </c>
      <c r="AD8" s="113">
        <f t="shared" si="4"/>
        <v>862.2</v>
      </c>
      <c r="AE8" s="114">
        <v>2.5000000000000001E-2</v>
      </c>
      <c r="AF8" s="115" t="s">
        <v>43</v>
      </c>
      <c r="AG8" s="115">
        <f t="shared" ref="AG8:AG44" si="27">AX8</f>
        <v>17244</v>
      </c>
      <c r="AH8" s="45">
        <f t="shared" si="5"/>
        <v>5748</v>
      </c>
      <c r="AI8" s="115">
        <f t="shared" si="6"/>
        <v>680351.58</v>
      </c>
      <c r="AJ8" s="105">
        <v>12</v>
      </c>
      <c r="AK8" s="106">
        <v>0</v>
      </c>
      <c r="AL8" s="105">
        <f t="shared" si="7"/>
        <v>0</v>
      </c>
      <c r="AM8" s="105">
        <f t="shared" si="8"/>
        <v>0</v>
      </c>
      <c r="AN8" s="105">
        <f t="shared" si="9"/>
        <v>0</v>
      </c>
      <c r="AO8" s="105">
        <f t="shared" si="10"/>
        <v>0</v>
      </c>
      <c r="AP8" s="105">
        <f t="shared" si="11"/>
        <v>17244</v>
      </c>
      <c r="AQ8" s="105">
        <f t="shared" si="12"/>
        <v>0</v>
      </c>
      <c r="AR8" s="107">
        <f t="shared" si="13"/>
        <v>0</v>
      </c>
      <c r="AS8" s="105">
        <f t="shared" si="14"/>
        <v>0</v>
      </c>
      <c r="AT8" s="105">
        <f t="shared" si="15"/>
        <v>0</v>
      </c>
      <c r="AU8" s="105">
        <f t="shared" si="16"/>
        <v>0</v>
      </c>
      <c r="AV8" s="105">
        <f t="shared" si="17"/>
        <v>0</v>
      </c>
      <c r="AW8" s="105">
        <f t="shared" si="18"/>
        <v>0</v>
      </c>
      <c r="AX8" s="108">
        <f t="shared" si="19"/>
        <v>17244</v>
      </c>
      <c r="BC8" s="8">
        <v>680351.58000000007</v>
      </c>
      <c r="BD8" s="129">
        <f t="shared" si="20"/>
        <v>38971.439999999995</v>
      </c>
      <c r="BE8" s="89">
        <f t="shared" si="21"/>
        <v>473405.27999999991</v>
      </c>
      <c r="BF8" s="76">
        <f t="shared" si="25"/>
        <v>0</v>
      </c>
    </row>
    <row r="9" spans="1:58" s="70" customFormat="1" ht="57.75" customHeight="1" x14ac:dyDescent="0.2">
      <c r="A9" s="64">
        <v>5</v>
      </c>
      <c r="B9" s="30" t="s">
        <v>154</v>
      </c>
      <c r="C9" s="64">
        <v>13</v>
      </c>
      <c r="D9" s="63">
        <v>10</v>
      </c>
      <c r="E9" s="62" t="s">
        <v>44</v>
      </c>
      <c r="F9" s="63">
        <v>618</v>
      </c>
      <c r="G9" s="63"/>
      <c r="H9" s="33" t="s">
        <v>175</v>
      </c>
      <c r="I9" s="123" t="s">
        <v>39</v>
      </c>
      <c r="J9" s="34">
        <v>43440</v>
      </c>
      <c r="K9" s="35">
        <v>20</v>
      </c>
      <c r="L9" s="35">
        <v>40</v>
      </c>
      <c r="M9" s="35" t="s">
        <v>54</v>
      </c>
      <c r="N9" s="164" t="s">
        <v>173</v>
      </c>
      <c r="O9" s="55" t="s">
        <v>45</v>
      </c>
      <c r="P9" s="55" t="s">
        <v>46</v>
      </c>
      <c r="Q9" s="64">
        <v>1</v>
      </c>
      <c r="R9" s="65">
        <v>34488</v>
      </c>
      <c r="S9" s="110">
        <f t="shared" si="22"/>
        <v>34488</v>
      </c>
      <c r="T9" s="173">
        <v>0</v>
      </c>
      <c r="U9" s="73">
        <f t="shared" si="23"/>
        <v>5748</v>
      </c>
      <c r="V9" s="73">
        <f t="shared" si="0"/>
        <v>57479.999999999993</v>
      </c>
      <c r="W9" s="73">
        <f t="shared" si="26"/>
        <v>17244</v>
      </c>
      <c r="X9" s="39">
        <f t="shared" si="24"/>
        <v>6035.4</v>
      </c>
      <c r="Y9" s="73">
        <f t="shared" si="1"/>
        <v>1034.6399999999999</v>
      </c>
      <c r="Z9" s="73">
        <v>1342.7249999999999</v>
      </c>
      <c r="AA9" s="73">
        <f t="shared" si="2"/>
        <v>689.76</v>
      </c>
      <c r="AB9" s="111">
        <v>0.105</v>
      </c>
      <c r="AC9" s="112">
        <f t="shared" si="3"/>
        <v>3621.24</v>
      </c>
      <c r="AD9" s="113">
        <f t="shared" si="4"/>
        <v>862.2</v>
      </c>
      <c r="AE9" s="114">
        <v>2.5000000000000001E-2</v>
      </c>
      <c r="AF9" s="115" t="s">
        <v>43</v>
      </c>
      <c r="AG9" s="115">
        <f t="shared" si="27"/>
        <v>17244</v>
      </c>
      <c r="AH9" s="45">
        <f t="shared" si="5"/>
        <v>5748</v>
      </c>
      <c r="AI9" s="115">
        <f t="shared" si="6"/>
        <v>680351.58</v>
      </c>
      <c r="AJ9" s="105">
        <v>12</v>
      </c>
      <c r="AK9" s="106">
        <v>0</v>
      </c>
      <c r="AL9" s="105">
        <f t="shared" si="7"/>
        <v>0</v>
      </c>
      <c r="AM9" s="105">
        <f t="shared" si="8"/>
        <v>0</v>
      </c>
      <c r="AN9" s="105">
        <f t="shared" si="9"/>
        <v>0</v>
      </c>
      <c r="AO9" s="105">
        <f t="shared" si="10"/>
        <v>0</v>
      </c>
      <c r="AP9" s="105">
        <f t="shared" si="11"/>
        <v>17244</v>
      </c>
      <c r="AQ9" s="105">
        <f t="shared" si="12"/>
        <v>0</v>
      </c>
      <c r="AR9" s="107">
        <f t="shared" si="13"/>
        <v>0</v>
      </c>
      <c r="AS9" s="105">
        <f t="shared" si="14"/>
        <v>0</v>
      </c>
      <c r="AT9" s="105">
        <f t="shared" si="15"/>
        <v>0</v>
      </c>
      <c r="AU9" s="105">
        <f t="shared" si="16"/>
        <v>0</v>
      </c>
      <c r="AV9" s="105">
        <f t="shared" si="17"/>
        <v>0</v>
      </c>
      <c r="AW9" s="105">
        <f t="shared" si="18"/>
        <v>0</v>
      </c>
      <c r="AX9" s="108">
        <f t="shared" si="19"/>
        <v>17244</v>
      </c>
      <c r="BC9" s="8">
        <v>680351.58000000007</v>
      </c>
      <c r="BD9" s="129">
        <f t="shared" si="20"/>
        <v>38971.439999999995</v>
      </c>
      <c r="BE9" s="89">
        <f t="shared" si="21"/>
        <v>473405.27999999991</v>
      </c>
      <c r="BF9" s="76">
        <f t="shared" si="25"/>
        <v>0</v>
      </c>
    </row>
    <row r="10" spans="1:58" s="70" customFormat="1" ht="57.75" customHeight="1" x14ac:dyDescent="0.2">
      <c r="A10" s="64">
        <v>6</v>
      </c>
      <c r="B10" s="30" t="s">
        <v>154</v>
      </c>
      <c r="C10" s="64">
        <v>13</v>
      </c>
      <c r="D10" s="63">
        <v>10</v>
      </c>
      <c r="E10" s="62" t="s">
        <v>48</v>
      </c>
      <c r="F10" s="63">
        <v>618</v>
      </c>
      <c r="G10" s="63"/>
      <c r="H10" s="33" t="s">
        <v>51</v>
      </c>
      <c r="I10" s="123" t="s">
        <v>39</v>
      </c>
      <c r="J10" s="34">
        <v>37391</v>
      </c>
      <c r="K10" s="35">
        <v>20</v>
      </c>
      <c r="L10" s="35">
        <v>40</v>
      </c>
      <c r="M10" s="35" t="s">
        <v>54</v>
      </c>
      <c r="N10" s="164" t="s">
        <v>159</v>
      </c>
      <c r="O10" s="56" t="s">
        <v>45</v>
      </c>
      <c r="P10" s="55" t="s">
        <v>46</v>
      </c>
      <c r="Q10" s="64">
        <v>1</v>
      </c>
      <c r="R10" s="65">
        <v>34488</v>
      </c>
      <c r="S10" s="110">
        <f t="shared" si="22"/>
        <v>34488</v>
      </c>
      <c r="T10" s="173">
        <v>410.72</v>
      </c>
      <c r="U10" s="73">
        <f t="shared" si="23"/>
        <v>5748</v>
      </c>
      <c r="V10" s="73">
        <f t="shared" si="0"/>
        <v>57479.999999999993</v>
      </c>
      <c r="W10" s="73">
        <f t="shared" si="26"/>
        <v>17244</v>
      </c>
      <c r="X10" s="39">
        <f t="shared" si="24"/>
        <v>6035.4</v>
      </c>
      <c r="Y10" s="73">
        <f t="shared" si="1"/>
        <v>1034.6399999999999</v>
      </c>
      <c r="Z10" s="73">
        <v>1564.2150000000001</v>
      </c>
      <c r="AA10" s="73">
        <f t="shared" si="2"/>
        <v>689.76</v>
      </c>
      <c r="AB10" s="111">
        <v>0.105</v>
      </c>
      <c r="AC10" s="112">
        <f t="shared" si="3"/>
        <v>3621.24</v>
      </c>
      <c r="AD10" s="113">
        <f t="shared" si="4"/>
        <v>862.2</v>
      </c>
      <c r="AE10" s="114">
        <v>2.5000000000000001E-2</v>
      </c>
      <c r="AF10" s="115" t="s">
        <v>43</v>
      </c>
      <c r="AG10" s="115">
        <f t="shared" si="27"/>
        <v>17244</v>
      </c>
      <c r="AH10" s="45">
        <f t="shared" si="5"/>
        <v>5748</v>
      </c>
      <c r="AI10" s="115">
        <f t="shared" si="6"/>
        <v>687938.10000000009</v>
      </c>
      <c r="AJ10" s="105">
        <v>12</v>
      </c>
      <c r="AK10" s="106">
        <v>0</v>
      </c>
      <c r="AL10" s="105">
        <f t="shared" si="7"/>
        <v>0</v>
      </c>
      <c r="AM10" s="105">
        <f t="shared" si="8"/>
        <v>0</v>
      </c>
      <c r="AN10" s="105">
        <f t="shared" si="9"/>
        <v>0</v>
      </c>
      <c r="AO10" s="105">
        <f t="shared" si="10"/>
        <v>0</v>
      </c>
      <c r="AP10" s="105">
        <f t="shared" si="11"/>
        <v>17244</v>
      </c>
      <c r="AQ10" s="105">
        <f t="shared" si="12"/>
        <v>0</v>
      </c>
      <c r="AR10" s="107">
        <f t="shared" si="13"/>
        <v>0</v>
      </c>
      <c r="AS10" s="105">
        <f t="shared" si="14"/>
        <v>0</v>
      </c>
      <c r="AT10" s="105">
        <f t="shared" si="15"/>
        <v>0</v>
      </c>
      <c r="AU10" s="105">
        <f t="shared" si="16"/>
        <v>0</v>
      </c>
      <c r="AV10" s="105">
        <f t="shared" si="17"/>
        <v>0</v>
      </c>
      <c r="AW10" s="105">
        <f t="shared" si="18"/>
        <v>0</v>
      </c>
      <c r="AX10" s="108">
        <f t="shared" si="19"/>
        <v>17244</v>
      </c>
      <c r="BC10" s="8">
        <v>687938.1</v>
      </c>
      <c r="BD10" s="129">
        <f t="shared" si="20"/>
        <v>38971.439999999995</v>
      </c>
      <c r="BE10" s="89">
        <f t="shared" si="21"/>
        <v>473405.27999999991</v>
      </c>
      <c r="BF10" s="76">
        <f t="shared" si="25"/>
        <v>0</v>
      </c>
    </row>
    <row r="11" spans="1:58" s="109" customFormat="1" ht="57.75" customHeight="1" x14ac:dyDescent="0.2">
      <c r="A11" s="64">
        <v>7</v>
      </c>
      <c r="B11" s="30" t="s">
        <v>154</v>
      </c>
      <c r="C11" s="64">
        <v>13</v>
      </c>
      <c r="D11" s="63">
        <v>10</v>
      </c>
      <c r="E11" s="62" t="s">
        <v>44</v>
      </c>
      <c r="F11" s="63">
        <v>618</v>
      </c>
      <c r="G11" s="63"/>
      <c r="H11" s="33" t="s">
        <v>176</v>
      </c>
      <c r="I11" s="123" t="s">
        <v>39</v>
      </c>
      <c r="J11" s="34">
        <v>43440</v>
      </c>
      <c r="K11" s="35">
        <v>20</v>
      </c>
      <c r="L11" s="35">
        <v>40</v>
      </c>
      <c r="M11" s="35" t="s">
        <v>54</v>
      </c>
      <c r="N11" s="164" t="s">
        <v>173</v>
      </c>
      <c r="O11" s="55" t="s">
        <v>45</v>
      </c>
      <c r="P11" s="55" t="s">
        <v>46</v>
      </c>
      <c r="Q11" s="64">
        <v>1</v>
      </c>
      <c r="R11" s="65">
        <v>34488</v>
      </c>
      <c r="S11" s="110">
        <f t="shared" si="22"/>
        <v>34488</v>
      </c>
      <c r="T11" s="173">
        <v>0</v>
      </c>
      <c r="U11" s="73">
        <f t="shared" si="23"/>
        <v>5748</v>
      </c>
      <c r="V11" s="73">
        <f t="shared" si="0"/>
        <v>57479.999999999993</v>
      </c>
      <c r="W11" s="73">
        <f t="shared" si="26"/>
        <v>17244</v>
      </c>
      <c r="X11" s="39">
        <f t="shared" si="24"/>
        <v>6035.4</v>
      </c>
      <c r="Y11" s="73">
        <f t="shared" si="1"/>
        <v>1034.6399999999999</v>
      </c>
      <c r="Z11" s="73">
        <v>1342.7249999999999</v>
      </c>
      <c r="AA11" s="73">
        <f t="shared" si="2"/>
        <v>689.76</v>
      </c>
      <c r="AB11" s="111">
        <v>0.105</v>
      </c>
      <c r="AC11" s="112">
        <f t="shared" si="3"/>
        <v>3621.24</v>
      </c>
      <c r="AD11" s="113">
        <f t="shared" si="4"/>
        <v>862.2</v>
      </c>
      <c r="AE11" s="114">
        <v>2.5000000000000001E-2</v>
      </c>
      <c r="AF11" s="115" t="s">
        <v>43</v>
      </c>
      <c r="AG11" s="115">
        <f t="shared" si="27"/>
        <v>17244</v>
      </c>
      <c r="AH11" s="45">
        <f t="shared" si="5"/>
        <v>5748</v>
      </c>
      <c r="AI11" s="115">
        <f t="shared" si="6"/>
        <v>680351.58</v>
      </c>
      <c r="AJ11" s="105">
        <v>12</v>
      </c>
      <c r="AK11" s="106">
        <v>0</v>
      </c>
      <c r="AL11" s="105">
        <f t="shared" si="7"/>
        <v>0</v>
      </c>
      <c r="AM11" s="105">
        <f t="shared" si="8"/>
        <v>0</v>
      </c>
      <c r="AN11" s="105">
        <f t="shared" si="9"/>
        <v>0</v>
      </c>
      <c r="AO11" s="105">
        <f t="shared" si="10"/>
        <v>0</v>
      </c>
      <c r="AP11" s="105">
        <f t="shared" si="11"/>
        <v>17244</v>
      </c>
      <c r="AQ11" s="105">
        <f t="shared" si="12"/>
        <v>0</v>
      </c>
      <c r="AR11" s="107">
        <f t="shared" si="13"/>
        <v>0</v>
      </c>
      <c r="AS11" s="105">
        <f t="shared" si="14"/>
        <v>0</v>
      </c>
      <c r="AT11" s="105">
        <f t="shared" si="15"/>
        <v>0</v>
      </c>
      <c r="AU11" s="105">
        <f t="shared" si="16"/>
        <v>0</v>
      </c>
      <c r="AV11" s="105">
        <f t="shared" si="17"/>
        <v>0</v>
      </c>
      <c r="AW11" s="105">
        <f t="shared" si="18"/>
        <v>0</v>
      </c>
      <c r="AX11" s="108">
        <f t="shared" si="19"/>
        <v>17244</v>
      </c>
      <c r="BC11" s="8">
        <v>680351.58000000007</v>
      </c>
      <c r="BD11" s="129">
        <f t="shared" si="20"/>
        <v>38971.439999999995</v>
      </c>
      <c r="BE11" s="89">
        <f t="shared" si="21"/>
        <v>473405.27999999991</v>
      </c>
      <c r="BF11" s="76">
        <f t="shared" si="25"/>
        <v>0</v>
      </c>
    </row>
    <row r="12" spans="1:58" s="70" customFormat="1" ht="57.75" customHeight="1" x14ac:dyDescent="0.2">
      <c r="A12" s="64">
        <v>8</v>
      </c>
      <c r="B12" s="30" t="s">
        <v>154</v>
      </c>
      <c r="C12" s="64">
        <v>13</v>
      </c>
      <c r="D12" s="63">
        <v>10</v>
      </c>
      <c r="E12" s="62" t="s">
        <v>38</v>
      </c>
      <c r="F12" s="63">
        <v>618</v>
      </c>
      <c r="G12" s="63"/>
      <c r="H12" s="33" t="s">
        <v>177</v>
      </c>
      <c r="I12" s="123" t="s">
        <v>39</v>
      </c>
      <c r="J12" s="34">
        <v>43440</v>
      </c>
      <c r="K12" s="35">
        <v>20</v>
      </c>
      <c r="L12" s="35">
        <v>40</v>
      </c>
      <c r="M12" s="35" t="s">
        <v>54</v>
      </c>
      <c r="N12" s="164" t="s">
        <v>173</v>
      </c>
      <c r="O12" s="56" t="s">
        <v>45</v>
      </c>
      <c r="P12" s="55" t="s">
        <v>46</v>
      </c>
      <c r="Q12" s="64">
        <v>1</v>
      </c>
      <c r="R12" s="65">
        <v>34488</v>
      </c>
      <c r="S12" s="110">
        <f t="shared" si="22"/>
        <v>34488</v>
      </c>
      <c r="T12" s="173">
        <v>0</v>
      </c>
      <c r="U12" s="73">
        <f t="shared" si="23"/>
        <v>5748</v>
      </c>
      <c r="V12" s="73">
        <f t="shared" si="0"/>
        <v>57479.999999999993</v>
      </c>
      <c r="W12" s="73">
        <f t="shared" si="26"/>
        <v>17244</v>
      </c>
      <c r="X12" s="39">
        <f t="shared" si="24"/>
        <v>6035.4</v>
      </c>
      <c r="Y12" s="73">
        <f t="shared" si="1"/>
        <v>1034.6399999999999</v>
      </c>
      <c r="Z12" s="73">
        <v>1342.7249999999999</v>
      </c>
      <c r="AA12" s="73">
        <f t="shared" si="2"/>
        <v>689.76</v>
      </c>
      <c r="AB12" s="111">
        <v>0.105</v>
      </c>
      <c r="AC12" s="112">
        <f t="shared" si="3"/>
        <v>3621.24</v>
      </c>
      <c r="AD12" s="113">
        <f t="shared" si="4"/>
        <v>862.2</v>
      </c>
      <c r="AE12" s="114">
        <v>2.5000000000000001E-2</v>
      </c>
      <c r="AF12" s="115" t="s">
        <v>43</v>
      </c>
      <c r="AG12" s="115">
        <f t="shared" si="27"/>
        <v>17244</v>
      </c>
      <c r="AH12" s="45">
        <f t="shared" si="5"/>
        <v>5748</v>
      </c>
      <c r="AI12" s="115">
        <f t="shared" si="6"/>
        <v>680351.58</v>
      </c>
      <c r="AJ12" s="105">
        <v>12</v>
      </c>
      <c r="AK12" s="106">
        <v>0</v>
      </c>
      <c r="AL12" s="105">
        <f t="shared" si="7"/>
        <v>0</v>
      </c>
      <c r="AM12" s="105">
        <f t="shared" si="8"/>
        <v>0</v>
      </c>
      <c r="AN12" s="105">
        <f t="shared" si="9"/>
        <v>0</v>
      </c>
      <c r="AO12" s="105">
        <f t="shared" si="10"/>
        <v>0</v>
      </c>
      <c r="AP12" s="105">
        <f t="shared" si="11"/>
        <v>17244</v>
      </c>
      <c r="AQ12" s="105">
        <f t="shared" si="12"/>
        <v>0</v>
      </c>
      <c r="AR12" s="107">
        <f t="shared" si="13"/>
        <v>0</v>
      </c>
      <c r="AS12" s="105">
        <f t="shared" si="14"/>
        <v>0</v>
      </c>
      <c r="AT12" s="105">
        <f t="shared" si="15"/>
        <v>0</v>
      </c>
      <c r="AU12" s="105">
        <f t="shared" si="16"/>
        <v>0</v>
      </c>
      <c r="AV12" s="105">
        <f t="shared" si="17"/>
        <v>0</v>
      </c>
      <c r="AW12" s="105">
        <f t="shared" si="18"/>
        <v>0</v>
      </c>
      <c r="AX12" s="108">
        <f t="shared" si="19"/>
        <v>17244</v>
      </c>
      <c r="BC12" s="8">
        <v>680351.58000000007</v>
      </c>
      <c r="BD12" s="129">
        <f t="shared" si="20"/>
        <v>38971.439999999995</v>
      </c>
      <c r="BE12" s="89">
        <f t="shared" si="21"/>
        <v>473405.27999999991</v>
      </c>
      <c r="BF12" s="76">
        <f t="shared" si="25"/>
        <v>0</v>
      </c>
    </row>
    <row r="13" spans="1:58" s="70" customFormat="1" ht="57.75" customHeight="1" x14ac:dyDescent="0.2">
      <c r="A13" s="64">
        <v>9</v>
      </c>
      <c r="B13" s="30" t="s">
        <v>154</v>
      </c>
      <c r="C13" s="64">
        <v>13</v>
      </c>
      <c r="D13" s="63">
        <v>10</v>
      </c>
      <c r="E13" s="62" t="s">
        <v>49</v>
      </c>
      <c r="F13" s="63">
        <v>618</v>
      </c>
      <c r="G13" s="63"/>
      <c r="H13" s="33" t="s">
        <v>181</v>
      </c>
      <c r="I13" s="123" t="s">
        <v>39</v>
      </c>
      <c r="J13" s="34">
        <v>43466</v>
      </c>
      <c r="K13" s="35">
        <v>20</v>
      </c>
      <c r="L13" s="35">
        <v>40</v>
      </c>
      <c r="M13" s="35" t="s">
        <v>54</v>
      </c>
      <c r="N13" s="164" t="s">
        <v>173</v>
      </c>
      <c r="O13" s="56" t="s">
        <v>45</v>
      </c>
      <c r="P13" s="55" t="s">
        <v>46</v>
      </c>
      <c r="Q13" s="64">
        <v>1</v>
      </c>
      <c r="R13" s="65">
        <v>34488</v>
      </c>
      <c r="S13" s="110">
        <f t="shared" si="22"/>
        <v>34488</v>
      </c>
      <c r="T13" s="173">
        <v>0</v>
      </c>
      <c r="U13" s="73">
        <f t="shared" si="23"/>
        <v>5748</v>
      </c>
      <c r="V13" s="73">
        <f t="shared" si="0"/>
        <v>57479.999999999993</v>
      </c>
      <c r="W13" s="73">
        <f t="shared" si="26"/>
        <v>17244</v>
      </c>
      <c r="X13" s="39">
        <f t="shared" si="24"/>
        <v>6035.4</v>
      </c>
      <c r="Y13" s="74">
        <f t="shared" si="1"/>
        <v>1034.6399999999999</v>
      </c>
      <c r="Z13" s="73">
        <v>1342.7249999999999</v>
      </c>
      <c r="AA13" s="73">
        <f t="shared" si="2"/>
        <v>689.76</v>
      </c>
      <c r="AB13" s="111">
        <v>0.105</v>
      </c>
      <c r="AC13" s="112">
        <f t="shared" si="3"/>
        <v>3621.24</v>
      </c>
      <c r="AD13" s="113">
        <f t="shared" si="4"/>
        <v>862.2</v>
      </c>
      <c r="AE13" s="114">
        <v>2.5000000000000001E-2</v>
      </c>
      <c r="AF13" s="116" t="s">
        <v>43</v>
      </c>
      <c r="AG13" s="115">
        <f t="shared" si="27"/>
        <v>17244</v>
      </c>
      <c r="AH13" s="45">
        <f t="shared" si="5"/>
        <v>5748</v>
      </c>
      <c r="AI13" s="115">
        <f t="shared" si="6"/>
        <v>680351.58</v>
      </c>
      <c r="AJ13" s="105">
        <v>12</v>
      </c>
      <c r="AK13" s="106">
        <v>0</v>
      </c>
      <c r="AL13" s="105">
        <f t="shared" si="7"/>
        <v>0</v>
      </c>
      <c r="AM13" s="105">
        <f t="shared" si="8"/>
        <v>0</v>
      </c>
      <c r="AN13" s="105">
        <f t="shared" si="9"/>
        <v>0</v>
      </c>
      <c r="AO13" s="105">
        <f t="shared" si="10"/>
        <v>0</v>
      </c>
      <c r="AP13" s="105">
        <f t="shared" si="11"/>
        <v>17244</v>
      </c>
      <c r="AQ13" s="105">
        <f t="shared" si="12"/>
        <v>0</v>
      </c>
      <c r="AR13" s="107">
        <f t="shared" si="13"/>
        <v>0</v>
      </c>
      <c r="AS13" s="105">
        <f t="shared" si="14"/>
        <v>0</v>
      </c>
      <c r="AT13" s="105">
        <f t="shared" si="15"/>
        <v>0</v>
      </c>
      <c r="AU13" s="105">
        <f t="shared" si="16"/>
        <v>0</v>
      </c>
      <c r="AV13" s="105">
        <f t="shared" si="17"/>
        <v>0</v>
      </c>
      <c r="AW13" s="105">
        <f t="shared" si="18"/>
        <v>0</v>
      </c>
      <c r="AX13" s="108">
        <f t="shared" si="19"/>
        <v>17244</v>
      </c>
      <c r="BC13" s="8">
        <v>680351.58000000007</v>
      </c>
      <c r="BD13" s="129">
        <f t="shared" si="20"/>
        <v>38971.439999999995</v>
      </c>
      <c r="BE13" s="89">
        <f t="shared" si="21"/>
        <v>473405.27999999991</v>
      </c>
      <c r="BF13" s="76">
        <f t="shared" si="25"/>
        <v>0</v>
      </c>
    </row>
    <row r="14" spans="1:58" s="70" customFormat="1" ht="57.75" customHeight="1" x14ac:dyDescent="0.2">
      <c r="A14" s="64">
        <v>10</v>
      </c>
      <c r="B14" s="30" t="s">
        <v>154</v>
      </c>
      <c r="C14" s="64">
        <v>13</v>
      </c>
      <c r="D14" s="63">
        <v>10</v>
      </c>
      <c r="E14" s="62" t="s">
        <v>48</v>
      </c>
      <c r="F14" s="63">
        <v>618</v>
      </c>
      <c r="G14" s="63"/>
      <c r="H14" s="59" t="s">
        <v>174</v>
      </c>
      <c r="I14" s="123" t="s">
        <v>39</v>
      </c>
      <c r="J14" s="34">
        <v>43440</v>
      </c>
      <c r="K14" s="35">
        <v>20</v>
      </c>
      <c r="L14" s="35">
        <v>40</v>
      </c>
      <c r="M14" s="35" t="s">
        <v>54</v>
      </c>
      <c r="N14" s="163" t="s">
        <v>56</v>
      </c>
      <c r="O14" s="168" t="s">
        <v>45</v>
      </c>
      <c r="P14" s="55" t="s">
        <v>46</v>
      </c>
      <c r="Q14" s="64">
        <v>1</v>
      </c>
      <c r="R14" s="65">
        <v>34488</v>
      </c>
      <c r="S14" s="110">
        <f t="shared" si="22"/>
        <v>34488</v>
      </c>
      <c r="T14" s="173">
        <v>0</v>
      </c>
      <c r="U14" s="73">
        <f t="shared" si="23"/>
        <v>5748</v>
      </c>
      <c r="V14" s="73">
        <f t="shared" si="0"/>
        <v>57479.999999999993</v>
      </c>
      <c r="W14" s="73">
        <f t="shared" si="26"/>
        <v>17244</v>
      </c>
      <c r="X14" s="39">
        <f t="shared" si="24"/>
        <v>6035.4</v>
      </c>
      <c r="Y14" s="73">
        <f t="shared" si="1"/>
        <v>1034.6399999999999</v>
      </c>
      <c r="Z14" s="73">
        <v>1342.7249999999999</v>
      </c>
      <c r="AA14" s="73">
        <f t="shared" si="2"/>
        <v>689.76</v>
      </c>
      <c r="AB14" s="111">
        <v>0.105</v>
      </c>
      <c r="AC14" s="112">
        <f t="shared" si="3"/>
        <v>3621.24</v>
      </c>
      <c r="AD14" s="113">
        <f t="shared" si="4"/>
        <v>862.2</v>
      </c>
      <c r="AE14" s="114">
        <v>2.5000000000000001E-2</v>
      </c>
      <c r="AF14" s="115" t="s">
        <v>43</v>
      </c>
      <c r="AG14" s="115">
        <f t="shared" si="27"/>
        <v>17244</v>
      </c>
      <c r="AH14" s="45">
        <f t="shared" si="5"/>
        <v>5748</v>
      </c>
      <c r="AI14" s="115">
        <f t="shared" si="6"/>
        <v>680351.58</v>
      </c>
      <c r="AJ14" s="105">
        <v>12</v>
      </c>
      <c r="AK14" s="106">
        <v>0</v>
      </c>
      <c r="AL14" s="105">
        <f t="shared" si="7"/>
        <v>0</v>
      </c>
      <c r="AM14" s="105">
        <f t="shared" si="8"/>
        <v>0</v>
      </c>
      <c r="AN14" s="105">
        <f t="shared" si="9"/>
        <v>0</v>
      </c>
      <c r="AO14" s="105">
        <f t="shared" si="10"/>
        <v>0</v>
      </c>
      <c r="AP14" s="105">
        <f t="shared" si="11"/>
        <v>17244</v>
      </c>
      <c r="AQ14" s="105">
        <f t="shared" si="12"/>
        <v>0</v>
      </c>
      <c r="AR14" s="107">
        <f t="shared" si="13"/>
        <v>0</v>
      </c>
      <c r="AS14" s="105">
        <f t="shared" si="14"/>
        <v>0</v>
      </c>
      <c r="AT14" s="105">
        <f t="shared" si="15"/>
        <v>0</v>
      </c>
      <c r="AU14" s="105">
        <f t="shared" si="16"/>
        <v>0</v>
      </c>
      <c r="AV14" s="105">
        <f t="shared" si="17"/>
        <v>0</v>
      </c>
      <c r="AW14" s="105">
        <f t="shared" si="18"/>
        <v>0</v>
      </c>
      <c r="AX14" s="108">
        <f t="shared" si="19"/>
        <v>17244</v>
      </c>
      <c r="BC14" s="8">
        <v>680351.58000000007</v>
      </c>
      <c r="BD14" s="129">
        <f t="shared" si="20"/>
        <v>38971.439999999995</v>
      </c>
      <c r="BE14" s="89">
        <f t="shared" si="21"/>
        <v>473405.27999999991</v>
      </c>
      <c r="BF14" s="76">
        <f t="shared" si="25"/>
        <v>0</v>
      </c>
    </row>
    <row r="15" spans="1:58" s="70" customFormat="1" ht="57.75" customHeight="1" x14ac:dyDescent="0.2">
      <c r="A15" s="64">
        <v>11</v>
      </c>
      <c r="B15" s="30" t="s">
        <v>154</v>
      </c>
      <c r="C15" s="64">
        <v>13</v>
      </c>
      <c r="D15" s="63">
        <v>10</v>
      </c>
      <c r="E15" s="62"/>
      <c r="F15" s="63">
        <v>618</v>
      </c>
      <c r="G15" s="63"/>
      <c r="H15" s="33" t="s">
        <v>122</v>
      </c>
      <c r="I15" s="124" t="s">
        <v>39</v>
      </c>
      <c r="J15" s="34">
        <v>41699</v>
      </c>
      <c r="K15" s="35">
        <v>16</v>
      </c>
      <c r="L15" s="35">
        <v>40</v>
      </c>
      <c r="M15" s="35" t="s">
        <v>54</v>
      </c>
      <c r="N15" s="164" t="s">
        <v>123</v>
      </c>
      <c r="O15" s="56" t="s">
        <v>46</v>
      </c>
      <c r="P15" s="56" t="s">
        <v>47</v>
      </c>
      <c r="Q15" s="64">
        <v>1</v>
      </c>
      <c r="R15" s="65">
        <v>22186</v>
      </c>
      <c r="S15" s="110">
        <f t="shared" si="22"/>
        <v>22186</v>
      </c>
      <c r="T15" s="173">
        <v>0</v>
      </c>
      <c r="U15" s="73">
        <f t="shared" si="23"/>
        <v>3697.6666666666665</v>
      </c>
      <c r="V15" s="73">
        <f t="shared" si="0"/>
        <v>36976.666666666664</v>
      </c>
      <c r="W15" s="73">
        <f t="shared" si="26"/>
        <v>11093</v>
      </c>
      <c r="X15" s="39">
        <f t="shared" si="24"/>
        <v>3882.5499999999997</v>
      </c>
      <c r="Y15" s="74">
        <f t="shared" si="1"/>
        <v>665.57999999999993</v>
      </c>
      <c r="Z15" s="73">
        <v>1153.135</v>
      </c>
      <c r="AA15" s="73">
        <f t="shared" si="2"/>
        <v>443.72</v>
      </c>
      <c r="AB15" s="117">
        <v>0.17499999999999999</v>
      </c>
      <c r="AC15" s="112">
        <f t="shared" si="3"/>
        <v>3882.5499999999997</v>
      </c>
      <c r="AD15" s="113">
        <f t="shared" si="4"/>
        <v>0</v>
      </c>
      <c r="AE15" s="114"/>
      <c r="AF15" s="116" t="s">
        <v>43</v>
      </c>
      <c r="AG15" s="115">
        <f t="shared" si="27"/>
        <v>11093</v>
      </c>
      <c r="AH15" s="45">
        <f t="shared" si="5"/>
        <v>3697.6666666666665</v>
      </c>
      <c r="AI15" s="115">
        <f t="shared" si="6"/>
        <v>453120.42</v>
      </c>
      <c r="AJ15" s="105">
        <v>12</v>
      </c>
      <c r="AK15" s="106">
        <v>0</v>
      </c>
      <c r="AL15" s="105">
        <f t="shared" si="7"/>
        <v>0</v>
      </c>
      <c r="AM15" s="105">
        <f t="shared" si="8"/>
        <v>0</v>
      </c>
      <c r="AN15" s="105">
        <f t="shared" si="9"/>
        <v>0</v>
      </c>
      <c r="AO15" s="105">
        <f t="shared" si="10"/>
        <v>0</v>
      </c>
      <c r="AP15" s="105">
        <f t="shared" si="11"/>
        <v>11093</v>
      </c>
      <c r="AQ15" s="105">
        <f t="shared" si="12"/>
        <v>0</v>
      </c>
      <c r="AR15" s="107">
        <f t="shared" si="13"/>
        <v>0</v>
      </c>
      <c r="AS15" s="105">
        <f t="shared" si="14"/>
        <v>0</v>
      </c>
      <c r="AT15" s="105">
        <f t="shared" si="15"/>
        <v>0</v>
      </c>
      <c r="AU15" s="105">
        <f t="shared" si="16"/>
        <v>0</v>
      </c>
      <c r="AV15" s="105">
        <f t="shared" si="17"/>
        <v>0</v>
      </c>
      <c r="AW15" s="105">
        <f t="shared" si="18"/>
        <v>0</v>
      </c>
      <c r="AX15" s="108">
        <f t="shared" si="19"/>
        <v>11093</v>
      </c>
      <c r="BC15" s="8">
        <v>453120.42000000004</v>
      </c>
      <c r="BD15" s="129">
        <f t="shared" si="20"/>
        <v>26068.55</v>
      </c>
      <c r="BE15" s="89">
        <f t="shared" si="21"/>
        <v>316520.26666666666</v>
      </c>
      <c r="BF15" s="76">
        <f t="shared" si="25"/>
        <v>0</v>
      </c>
    </row>
    <row r="16" spans="1:58" s="70" customFormat="1" ht="57.75" customHeight="1" x14ac:dyDescent="0.2">
      <c r="A16" s="64">
        <v>12</v>
      </c>
      <c r="B16" s="30" t="s">
        <v>154</v>
      </c>
      <c r="C16" s="64">
        <v>13</v>
      </c>
      <c r="D16" s="63">
        <v>10</v>
      </c>
      <c r="E16" s="62" t="s">
        <v>38</v>
      </c>
      <c r="F16" s="63">
        <v>618</v>
      </c>
      <c r="G16" s="63"/>
      <c r="H16" s="33" t="s">
        <v>58</v>
      </c>
      <c r="I16" s="124" t="s">
        <v>39</v>
      </c>
      <c r="J16" s="34">
        <v>39114</v>
      </c>
      <c r="K16" s="35">
        <v>16</v>
      </c>
      <c r="L16" s="35">
        <v>40</v>
      </c>
      <c r="M16" s="35" t="s">
        <v>59</v>
      </c>
      <c r="N16" s="164" t="s">
        <v>60</v>
      </c>
      <c r="O16" s="56" t="s">
        <v>61</v>
      </c>
      <c r="P16" s="136" t="s">
        <v>45</v>
      </c>
      <c r="Q16" s="64">
        <v>1</v>
      </c>
      <c r="R16" s="65">
        <v>22186</v>
      </c>
      <c r="S16" s="110">
        <f t="shared" si="22"/>
        <v>22186</v>
      </c>
      <c r="T16" s="173">
        <v>308.04000000000002</v>
      </c>
      <c r="U16" s="73">
        <f t="shared" si="23"/>
        <v>3697.6666666666665</v>
      </c>
      <c r="V16" s="73">
        <f>+R16/30*50</f>
        <v>36976.666666666664</v>
      </c>
      <c r="W16" s="73">
        <f t="shared" si="26"/>
        <v>11093</v>
      </c>
      <c r="X16" s="39">
        <f t="shared" si="24"/>
        <v>3882.5499999999997</v>
      </c>
      <c r="Y16" s="74">
        <f t="shared" si="1"/>
        <v>665.57999999999993</v>
      </c>
      <c r="Z16" s="73">
        <v>1154.67</v>
      </c>
      <c r="AA16" s="73">
        <f t="shared" si="2"/>
        <v>443.72</v>
      </c>
      <c r="AB16" s="118">
        <v>0.17499999999999999</v>
      </c>
      <c r="AC16" s="112">
        <f t="shared" si="3"/>
        <v>3882.5499999999997</v>
      </c>
      <c r="AD16" s="113">
        <f t="shared" si="4"/>
        <v>0</v>
      </c>
      <c r="AE16" s="114"/>
      <c r="AF16" s="116" t="s">
        <v>43</v>
      </c>
      <c r="AG16" s="115">
        <f t="shared" si="27"/>
        <v>11093</v>
      </c>
      <c r="AH16" s="45">
        <f t="shared" si="5"/>
        <v>3697.6666666666665</v>
      </c>
      <c r="AI16" s="115">
        <f t="shared" si="6"/>
        <v>456835.32</v>
      </c>
      <c r="AJ16" s="105">
        <v>12</v>
      </c>
      <c r="AK16" s="106">
        <v>0</v>
      </c>
      <c r="AL16" s="105">
        <f t="shared" si="7"/>
        <v>0</v>
      </c>
      <c r="AM16" s="105">
        <f t="shared" si="8"/>
        <v>0</v>
      </c>
      <c r="AN16" s="105">
        <f t="shared" si="9"/>
        <v>0</v>
      </c>
      <c r="AO16" s="105">
        <f t="shared" si="10"/>
        <v>0</v>
      </c>
      <c r="AP16" s="105">
        <f t="shared" si="11"/>
        <v>11093</v>
      </c>
      <c r="AQ16" s="105">
        <f t="shared" si="12"/>
        <v>0</v>
      </c>
      <c r="AR16" s="107">
        <f t="shared" si="13"/>
        <v>0</v>
      </c>
      <c r="AS16" s="105">
        <f t="shared" si="14"/>
        <v>0</v>
      </c>
      <c r="AT16" s="105">
        <f t="shared" si="15"/>
        <v>0</v>
      </c>
      <c r="AU16" s="105">
        <f t="shared" si="16"/>
        <v>0</v>
      </c>
      <c r="AV16" s="105">
        <f t="shared" si="17"/>
        <v>0</v>
      </c>
      <c r="AW16" s="105">
        <f t="shared" si="18"/>
        <v>0</v>
      </c>
      <c r="AX16" s="108">
        <f t="shared" si="19"/>
        <v>11093</v>
      </c>
      <c r="BC16" s="8">
        <v>456835.32</v>
      </c>
      <c r="BD16" s="129">
        <f t="shared" si="20"/>
        <v>26068.55</v>
      </c>
      <c r="BE16" s="89">
        <f t="shared" si="21"/>
        <v>316520.26666666666</v>
      </c>
      <c r="BF16" s="76">
        <f t="shared" si="25"/>
        <v>0</v>
      </c>
    </row>
    <row r="17" spans="1:58" s="70" customFormat="1" ht="57.75" customHeight="1" x14ac:dyDescent="0.2">
      <c r="A17" s="64">
        <v>13</v>
      </c>
      <c r="B17" s="30" t="s">
        <v>154</v>
      </c>
      <c r="C17" s="64">
        <v>13</v>
      </c>
      <c r="D17" s="63">
        <v>10</v>
      </c>
      <c r="E17" s="62" t="s">
        <v>49</v>
      </c>
      <c r="F17" s="63">
        <v>618</v>
      </c>
      <c r="G17" s="63"/>
      <c r="H17" s="33" t="s">
        <v>62</v>
      </c>
      <c r="I17" s="124" t="s">
        <v>50</v>
      </c>
      <c r="J17" s="34">
        <v>41471</v>
      </c>
      <c r="K17" s="35">
        <v>16</v>
      </c>
      <c r="L17" s="35">
        <v>40</v>
      </c>
      <c r="M17" s="35" t="s">
        <v>59</v>
      </c>
      <c r="N17" s="163" t="s">
        <v>57</v>
      </c>
      <c r="O17" s="136" t="s">
        <v>63</v>
      </c>
      <c r="P17" s="136" t="s">
        <v>45</v>
      </c>
      <c r="Q17" s="64">
        <v>1</v>
      </c>
      <c r="R17" s="65">
        <v>22186</v>
      </c>
      <c r="S17" s="110">
        <f t="shared" si="22"/>
        <v>22186</v>
      </c>
      <c r="T17" s="173">
        <v>205.36</v>
      </c>
      <c r="U17" s="73">
        <f t="shared" si="23"/>
        <v>3697.6666666666665</v>
      </c>
      <c r="V17" s="73">
        <f t="shared" si="0"/>
        <v>36976.666666666664</v>
      </c>
      <c r="W17" s="73">
        <f t="shared" si="26"/>
        <v>11093</v>
      </c>
      <c r="X17" s="39">
        <f t="shared" si="24"/>
        <v>3882.5499999999997</v>
      </c>
      <c r="Y17" s="74">
        <f t="shared" si="1"/>
        <v>665.57999999999993</v>
      </c>
      <c r="Z17" s="73">
        <v>1153.135</v>
      </c>
      <c r="AA17" s="73">
        <f t="shared" si="2"/>
        <v>443.72</v>
      </c>
      <c r="AB17" s="117">
        <v>0.17499999999999999</v>
      </c>
      <c r="AC17" s="112">
        <f t="shared" si="3"/>
        <v>3882.5499999999997</v>
      </c>
      <c r="AD17" s="113">
        <f t="shared" si="4"/>
        <v>0</v>
      </c>
      <c r="AE17" s="114"/>
      <c r="AF17" s="116" t="s">
        <v>43</v>
      </c>
      <c r="AG17" s="115">
        <f t="shared" si="27"/>
        <v>11093</v>
      </c>
      <c r="AH17" s="45">
        <f t="shared" si="5"/>
        <v>3697.6666666666665</v>
      </c>
      <c r="AI17" s="115">
        <f t="shared" si="6"/>
        <v>455584.74000000005</v>
      </c>
      <c r="AJ17" s="105">
        <v>12</v>
      </c>
      <c r="AK17" s="106">
        <v>0</v>
      </c>
      <c r="AL17" s="105">
        <f t="shared" si="7"/>
        <v>0</v>
      </c>
      <c r="AM17" s="105">
        <f t="shared" si="8"/>
        <v>0</v>
      </c>
      <c r="AN17" s="105">
        <f t="shared" si="9"/>
        <v>0</v>
      </c>
      <c r="AO17" s="105">
        <f t="shared" si="10"/>
        <v>0</v>
      </c>
      <c r="AP17" s="105">
        <f t="shared" si="11"/>
        <v>11093</v>
      </c>
      <c r="AQ17" s="105">
        <f t="shared" si="12"/>
        <v>0</v>
      </c>
      <c r="AR17" s="107">
        <f t="shared" si="13"/>
        <v>0</v>
      </c>
      <c r="AS17" s="105">
        <f t="shared" si="14"/>
        <v>0</v>
      </c>
      <c r="AT17" s="105">
        <f t="shared" si="15"/>
        <v>0</v>
      </c>
      <c r="AU17" s="105">
        <f t="shared" si="16"/>
        <v>0</v>
      </c>
      <c r="AV17" s="105">
        <f t="shared" si="17"/>
        <v>0</v>
      </c>
      <c r="AW17" s="105">
        <f t="shared" si="18"/>
        <v>0</v>
      </c>
      <c r="AX17" s="108">
        <f t="shared" si="19"/>
        <v>11093</v>
      </c>
      <c r="BC17" s="8">
        <v>455584.74000000005</v>
      </c>
      <c r="BD17" s="129">
        <f t="shared" si="20"/>
        <v>26068.55</v>
      </c>
      <c r="BE17" s="89">
        <f t="shared" si="21"/>
        <v>316520.26666666666</v>
      </c>
      <c r="BF17" s="76">
        <f t="shared" si="25"/>
        <v>0</v>
      </c>
    </row>
    <row r="18" spans="1:58" s="70" customFormat="1" ht="57.75" customHeight="1" x14ac:dyDescent="0.2">
      <c r="A18" s="64">
        <v>14</v>
      </c>
      <c r="B18" s="30" t="s">
        <v>154</v>
      </c>
      <c r="C18" s="64">
        <v>13</v>
      </c>
      <c r="D18" s="63">
        <v>10</v>
      </c>
      <c r="E18" s="62" t="s">
        <v>44</v>
      </c>
      <c r="F18" s="63">
        <v>618</v>
      </c>
      <c r="G18" s="63"/>
      <c r="H18" s="33" t="s">
        <v>136</v>
      </c>
      <c r="I18" s="124" t="s">
        <v>39</v>
      </c>
      <c r="J18" s="34">
        <v>42430</v>
      </c>
      <c r="K18" s="35">
        <v>16</v>
      </c>
      <c r="L18" s="35">
        <v>40</v>
      </c>
      <c r="M18" s="35" t="s">
        <v>59</v>
      </c>
      <c r="N18" s="164" t="s">
        <v>64</v>
      </c>
      <c r="O18" s="55" t="s">
        <v>65</v>
      </c>
      <c r="P18" s="136" t="s">
        <v>45</v>
      </c>
      <c r="Q18" s="64">
        <v>1</v>
      </c>
      <c r="R18" s="65">
        <v>22186</v>
      </c>
      <c r="S18" s="110">
        <f t="shared" si="22"/>
        <v>22186</v>
      </c>
      <c r="T18" s="173">
        <v>0</v>
      </c>
      <c r="U18" s="73">
        <f t="shared" si="23"/>
        <v>3697.6666666666665</v>
      </c>
      <c r="V18" s="73">
        <f t="shared" si="0"/>
        <v>36976.666666666664</v>
      </c>
      <c r="W18" s="73">
        <f t="shared" si="26"/>
        <v>11093</v>
      </c>
      <c r="X18" s="39">
        <f t="shared" si="24"/>
        <v>3882.5499999999997</v>
      </c>
      <c r="Y18" s="74">
        <f t="shared" si="1"/>
        <v>665.57999999999993</v>
      </c>
      <c r="Z18" s="73">
        <v>1153.135</v>
      </c>
      <c r="AA18" s="73">
        <f t="shared" si="2"/>
        <v>443.72</v>
      </c>
      <c r="AB18" s="118">
        <v>0.17499999999999999</v>
      </c>
      <c r="AC18" s="112">
        <f t="shared" si="3"/>
        <v>3882.5499999999997</v>
      </c>
      <c r="AD18" s="113">
        <f t="shared" si="4"/>
        <v>0</v>
      </c>
      <c r="AE18" s="114"/>
      <c r="AF18" s="116" t="s">
        <v>43</v>
      </c>
      <c r="AG18" s="115">
        <f t="shared" si="27"/>
        <v>11093</v>
      </c>
      <c r="AH18" s="45">
        <f t="shared" si="5"/>
        <v>3697.6666666666665</v>
      </c>
      <c r="AI18" s="115">
        <f t="shared" si="6"/>
        <v>453120.42</v>
      </c>
      <c r="AJ18" s="105">
        <v>12</v>
      </c>
      <c r="AK18" s="106">
        <v>0</v>
      </c>
      <c r="AL18" s="105">
        <f t="shared" si="7"/>
        <v>0</v>
      </c>
      <c r="AM18" s="105">
        <f t="shared" si="8"/>
        <v>0</v>
      </c>
      <c r="AN18" s="105">
        <f t="shared" si="9"/>
        <v>0</v>
      </c>
      <c r="AO18" s="105">
        <f t="shared" si="10"/>
        <v>0</v>
      </c>
      <c r="AP18" s="105">
        <f t="shared" si="11"/>
        <v>11093</v>
      </c>
      <c r="AQ18" s="105">
        <f t="shared" si="12"/>
        <v>0</v>
      </c>
      <c r="AR18" s="107">
        <f t="shared" si="13"/>
        <v>0</v>
      </c>
      <c r="AS18" s="105">
        <f t="shared" si="14"/>
        <v>0</v>
      </c>
      <c r="AT18" s="105">
        <f t="shared" si="15"/>
        <v>0</v>
      </c>
      <c r="AU18" s="105">
        <f t="shared" si="16"/>
        <v>0</v>
      </c>
      <c r="AV18" s="105">
        <f t="shared" si="17"/>
        <v>0</v>
      </c>
      <c r="AW18" s="105">
        <f t="shared" si="18"/>
        <v>0</v>
      </c>
      <c r="AX18" s="108">
        <f t="shared" si="19"/>
        <v>11093</v>
      </c>
      <c r="BC18" s="8">
        <v>453120.42000000004</v>
      </c>
      <c r="BD18" s="129">
        <f t="shared" si="20"/>
        <v>26068.55</v>
      </c>
      <c r="BE18" s="89">
        <f t="shared" si="21"/>
        <v>316520.26666666666</v>
      </c>
      <c r="BF18" s="76">
        <f t="shared" si="25"/>
        <v>0</v>
      </c>
    </row>
    <row r="19" spans="1:58" s="70" customFormat="1" ht="57.75" customHeight="1" x14ac:dyDescent="0.2">
      <c r="A19" s="64">
        <v>15</v>
      </c>
      <c r="B19" s="30" t="s">
        <v>154</v>
      </c>
      <c r="C19" s="64">
        <v>13</v>
      </c>
      <c r="D19" s="63">
        <v>10</v>
      </c>
      <c r="E19" s="62" t="s">
        <v>49</v>
      </c>
      <c r="F19" s="63">
        <v>618</v>
      </c>
      <c r="G19" s="63"/>
      <c r="H19" s="33" t="s">
        <v>66</v>
      </c>
      <c r="I19" s="124" t="s">
        <v>39</v>
      </c>
      <c r="J19" s="34">
        <v>41426</v>
      </c>
      <c r="K19" s="35">
        <v>16</v>
      </c>
      <c r="L19" s="35">
        <v>40</v>
      </c>
      <c r="M19" s="35" t="s">
        <v>54</v>
      </c>
      <c r="N19" s="164" t="s">
        <v>67</v>
      </c>
      <c r="O19" s="55" t="s">
        <v>161</v>
      </c>
      <c r="P19" s="136" t="s">
        <v>45</v>
      </c>
      <c r="Q19" s="64">
        <v>1</v>
      </c>
      <c r="R19" s="65">
        <v>22186</v>
      </c>
      <c r="S19" s="110">
        <f t="shared" si="22"/>
        <v>22186</v>
      </c>
      <c r="T19" s="173">
        <v>205.36</v>
      </c>
      <c r="U19" s="73">
        <f t="shared" si="23"/>
        <v>3697.6666666666665</v>
      </c>
      <c r="V19" s="73">
        <f t="shared" si="0"/>
        <v>36976.666666666664</v>
      </c>
      <c r="W19" s="73">
        <f t="shared" si="26"/>
        <v>11093</v>
      </c>
      <c r="X19" s="39">
        <f t="shared" si="24"/>
        <v>3882.5499999999997</v>
      </c>
      <c r="Y19" s="74">
        <f t="shared" si="1"/>
        <v>665.57999999999993</v>
      </c>
      <c r="Z19" s="73">
        <v>1153.135</v>
      </c>
      <c r="AA19" s="73">
        <f t="shared" si="2"/>
        <v>443.72</v>
      </c>
      <c r="AB19" s="117">
        <v>0.17499999999999999</v>
      </c>
      <c r="AC19" s="112">
        <f t="shared" si="3"/>
        <v>3882.5499999999997</v>
      </c>
      <c r="AD19" s="113">
        <f t="shared" si="4"/>
        <v>0</v>
      </c>
      <c r="AE19" s="114"/>
      <c r="AF19" s="116"/>
      <c r="AG19" s="115">
        <f t="shared" si="27"/>
        <v>11093</v>
      </c>
      <c r="AH19" s="45">
        <f t="shared" si="5"/>
        <v>3697.6666666666665</v>
      </c>
      <c r="AI19" s="115">
        <f t="shared" si="6"/>
        <v>455584.74000000005</v>
      </c>
      <c r="AJ19" s="105">
        <v>12</v>
      </c>
      <c r="AK19" s="106">
        <v>0</v>
      </c>
      <c r="AL19" s="105">
        <f t="shared" si="7"/>
        <v>0</v>
      </c>
      <c r="AM19" s="105">
        <f t="shared" si="8"/>
        <v>0</v>
      </c>
      <c r="AN19" s="105">
        <f t="shared" si="9"/>
        <v>0</v>
      </c>
      <c r="AO19" s="105">
        <f t="shared" si="10"/>
        <v>0</v>
      </c>
      <c r="AP19" s="105">
        <f t="shared" si="11"/>
        <v>11093</v>
      </c>
      <c r="AQ19" s="105">
        <f t="shared" si="12"/>
        <v>0</v>
      </c>
      <c r="AR19" s="107">
        <f t="shared" si="13"/>
        <v>0</v>
      </c>
      <c r="AS19" s="105">
        <f t="shared" si="14"/>
        <v>0</v>
      </c>
      <c r="AT19" s="105">
        <f t="shared" si="15"/>
        <v>0</v>
      </c>
      <c r="AU19" s="105">
        <f t="shared" si="16"/>
        <v>0</v>
      </c>
      <c r="AV19" s="105">
        <f t="shared" si="17"/>
        <v>0</v>
      </c>
      <c r="AW19" s="105">
        <f t="shared" si="18"/>
        <v>0</v>
      </c>
      <c r="AX19" s="108">
        <f t="shared" si="19"/>
        <v>11093</v>
      </c>
      <c r="BC19" s="8">
        <v>455584.74000000005</v>
      </c>
      <c r="BD19" s="129">
        <f t="shared" si="20"/>
        <v>26068.55</v>
      </c>
      <c r="BE19" s="89">
        <f t="shared" si="21"/>
        <v>316520.26666666666</v>
      </c>
      <c r="BF19" s="76">
        <f t="shared" si="25"/>
        <v>0</v>
      </c>
    </row>
    <row r="20" spans="1:58" s="70" customFormat="1" ht="57.75" customHeight="1" x14ac:dyDescent="0.2">
      <c r="A20" s="64">
        <v>16</v>
      </c>
      <c r="B20" s="30" t="s">
        <v>154</v>
      </c>
      <c r="C20" s="64">
        <v>13</v>
      </c>
      <c r="D20" s="63">
        <v>10</v>
      </c>
      <c r="E20" s="62" t="s">
        <v>38</v>
      </c>
      <c r="F20" s="63">
        <v>618</v>
      </c>
      <c r="G20" s="63"/>
      <c r="H20" s="33" t="s">
        <v>152</v>
      </c>
      <c r="I20" s="124" t="s">
        <v>39</v>
      </c>
      <c r="J20" s="34">
        <v>42614</v>
      </c>
      <c r="K20" s="35">
        <v>16</v>
      </c>
      <c r="L20" s="35">
        <v>40</v>
      </c>
      <c r="M20" s="35" t="s">
        <v>54</v>
      </c>
      <c r="N20" s="164" t="s">
        <v>68</v>
      </c>
      <c r="O20" s="56" t="s">
        <v>46</v>
      </c>
      <c r="P20" s="56" t="s">
        <v>47</v>
      </c>
      <c r="Q20" s="64">
        <v>1</v>
      </c>
      <c r="R20" s="65">
        <v>22186</v>
      </c>
      <c r="S20" s="110">
        <f t="shared" si="22"/>
        <v>22186</v>
      </c>
      <c r="T20" s="173">
        <v>0</v>
      </c>
      <c r="U20" s="73">
        <f t="shared" si="23"/>
        <v>3697.6666666666665</v>
      </c>
      <c r="V20" s="73">
        <f t="shared" si="0"/>
        <v>36976.666666666664</v>
      </c>
      <c r="W20" s="73">
        <f t="shared" si="26"/>
        <v>11093</v>
      </c>
      <c r="X20" s="39">
        <f t="shared" si="24"/>
        <v>3882.5499999999997</v>
      </c>
      <c r="Y20" s="74">
        <f t="shared" si="1"/>
        <v>665.57999999999993</v>
      </c>
      <c r="Z20" s="73">
        <v>1153.135</v>
      </c>
      <c r="AA20" s="73">
        <f t="shared" si="2"/>
        <v>443.72</v>
      </c>
      <c r="AB20" s="118">
        <v>0.17499999999999999</v>
      </c>
      <c r="AC20" s="112">
        <f t="shared" si="3"/>
        <v>3882.5499999999997</v>
      </c>
      <c r="AD20" s="113">
        <f t="shared" si="4"/>
        <v>0</v>
      </c>
      <c r="AE20" s="114"/>
      <c r="AF20" s="116" t="s">
        <v>43</v>
      </c>
      <c r="AG20" s="115">
        <f t="shared" si="27"/>
        <v>11093</v>
      </c>
      <c r="AH20" s="45">
        <f t="shared" si="5"/>
        <v>3697.6666666666665</v>
      </c>
      <c r="AI20" s="115">
        <f t="shared" si="6"/>
        <v>453120.42</v>
      </c>
      <c r="AJ20" s="105">
        <v>12</v>
      </c>
      <c r="AK20" s="106">
        <v>0</v>
      </c>
      <c r="AL20" s="105">
        <f t="shared" si="7"/>
        <v>0</v>
      </c>
      <c r="AM20" s="105">
        <f t="shared" si="8"/>
        <v>0</v>
      </c>
      <c r="AN20" s="105">
        <f t="shared" si="9"/>
        <v>0</v>
      </c>
      <c r="AO20" s="105">
        <f t="shared" si="10"/>
        <v>0</v>
      </c>
      <c r="AP20" s="105">
        <f t="shared" si="11"/>
        <v>11093</v>
      </c>
      <c r="AQ20" s="105">
        <f t="shared" si="12"/>
        <v>0</v>
      </c>
      <c r="AR20" s="107">
        <f t="shared" si="13"/>
        <v>0</v>
      </c>
      <c r="AS20" s="105">
        <f t="shared" si="14"/>
        <v>0</v>
      </c>
      <c r="AT20" s="105">
        <f t="shared" si="15"/>
        <v>0</v>
      </c>
      <c r="AU20" s="105">
        <f t="shared" si="16"/>
        <v>0</v>
      </c>
      <c r="AV20" s="105">
        <f t="shared" si="17"/>
        <v>0</v>
      </c>
      <c r="AW20" s="105">
        <f t="shared" si="18"/>
        <v>0</v>
      </c>
      <c r="AX20" s="108">
        <f t="shared" si="19"/>
        <v>11093</v>
      </c>
      <c r="BC20" s="8">
        <v>453120.42000000004</v>
      </c>
      <c r="BD20" s="129">
        <f t="shared" si="20"/>
        <v>26068.55</v>
      </c>
      <c r="BE20" s="89">
        <f t="shared" si="21"/>
        <v>316520.26666666666</v>
      </c>
      <c r="BF20" s="76">
        <f t="shared" si="25"/>
        <v>0</v>
      </c>
    </row>
    <row r="21" spans="1:58" s="70" customFormat="1" ht="57.75" customHeight="1" x14ac:dyDescent="0.2">
      <c r="A21" s="64">
        <v>17</v>
      </c>
      <c r="B21" s="30" t="s">
        <v>154</v>
      </c>
      <c r="C21" s="64">
        <v>13</v>
      </c>
      <c r="D21" s="63">
        <v>10</v>
      </c>
      <c r="E21" s="62" t="s">
        <v>38</v>
      </c>
      <c r="F21" s="63">
        <v>618</v>
      </c>
      <c r="G21" s="63"/>
      <c r="H21" s="33" t="s">
        <v>69</v>
      </c>
      <c r="I21" s="124" t="s">
        <v>39</v>
      </c>
      <c r="J21" s="34">
        <v>38777</v>
      </c>
      <c r="K21" s="64">
        <v>16</v>
      </c>
      <c r="L21" s="64">
        <v>40</v>
      </c>
      <c r="M21" s="64" t="s">
        <v>59</v>
      </c>
      <c r="N21" s="164" t="s">
        <v>166</v>
      </c>
      <c r="O21" s="56" t="s">
        <v>71</v>
      </c>
      <c r="P21" s="56" t="s">
        <v>45</v>
      </c>
      <c r="Q21" s="64">
        <v>1</v>
      </c>
      <c r="R21" s="65">
        <v>22186</v>
      </c>
      <c r="S21" s="110">
        <f t="shared" si="22"/>
        <v>22186</v>
      </c>
      <c r="T21" s="173">
        <v>308.04000000000002</v>
      </c>
      <c r="U21" s="73">
        <f>+R21/30*5</f>
        <v>3697.6666666666665</v>
      </c>
      <c r="V21" s="73">
        <f>+R21/30*50</f>
        <v>36976.666666666664</v>
      </c>
      <c r="W21" s="73">
        <f t="shared" si="26"/>
        <v>11093</v>
      </c>
      <c r="X21" s="39">
        <f t="shared" si="24"/>
        <v>3882.5499999999997</v>
      </c>
      <c r="Y21" s="73">
        <f t="shared" si="1"/>
        <v>665.57999999999993</v>
      </c>
      <c r="Z21" s="73">
        <v>1156.3800000000001</v>
      </c>
      <c r="AA21" s="73">
        <f t="shared" si="2"/>
        <v>443.72</v>
      </c>
      <c r="AB21" s="117">
        <v>0.17499999999999999</v>
      </c>
      <c r="AC21" s="112">
        <f t="shared" si="3"/>
        <v>3882.5499999999997</v>
      </c>
      <c r="AD21" s="113">
        <f t="shared" si="4"/>
        <v>0</v>
      </c>
      <c r="AE21" s="114"/>
      <c r="AF21" s="115" t="s">
        <v>43</v>
      </c>
      <c r="AG21" s="115">
        <f t="shared" si="27"/>
        <v>11093</v>
      </c>
      <c r="AH21" s="45">
        <f t="shared" si="5"/>
        <v>3697.6666666666665</v>
      </c>
      <c r="AI21" s="115">
        <f t="shared" si="6"/>
        <v>456855.84</v>
      </c>
      <c r="AJ21" s="105">
        <v>12</v>
      </c>
      <c r="AK21" s="106">
        <v>0</v>
      </c>
      <c r="AL21" s="105">
        <f t="shared" si="7"/>
        <v>0</v>
      </c>
      <c r="AM21" s="105">
        <f t="shared" si="8"/>
        <v>0</v>
      </c>
      <c r="AN21" s="105">
        <f t="shared" si="9"/>
        <v>0</v>
      </c>
      <c r="AO21" s="105">
        <f t="shared" si="10"/>
        <v>0</v>
      </c>
      <c r="AP21" s="105">
        <f t="shared" si="11"/>
        <v>11093</v>
      </c>
      <c r="AQ21" s="105">
        <f t="shared" si="12"/>
        <v>0</v>
      </c>
      <c r="AR21" s="107">
        <f t="shared" si="13"/>
        <v>0</v>
      </c>
      <c r="AS21" s="105">
        <f t="shared" si="14"/>
        <v>0</v>
      </c>
      <c r="AT21" s="105">
        <f t="shared" si="15"/>
        <v>0</v>
      </c>
      <c r="AU21" s="105">
        <f t="shared" si="16"/>
        <v>0</v>
      </c>
      <c r="AV21" s="105">
        <f t="shared" si="17"/>
        <v>0</v>
      </c>
      <c r="AW21" s="105">
        <f t="shared" si="18"/>
        <v>0</v>
      </c>
      <c r="AX21" s="108">
        <f t="shared" si="19"/>
        <v>11093</v>
      </c>
      <c r="BC21" s="8">
        <v>456855.84</v>
      </c>
      <c r="BD21" s="129">
        <f t="shared" si="20"/>
        <v>26068.55</v>
      </c>
      <c r="BE21" s="89">
        <f t="shared" si="21"/>
        <v>316520.26666666666</v>
      </c>
      <c r="BF21" s="76">
        <f t="shared" si="25"/>
        <v>0</v>
      </c>
    </row>
    <row r="22" spans="1:58" s="70" customFormat="1" ht="57.75" customHeight="1" x14ac:dyDescent="0.2">
      <c r="A22" s="64">
        <v>18</v>
      </c>
      <c r="B22" s="30" t="s">
        <v>154</v>
      </c>
      <c r="C22" s="64">
        <v>13</v>
      </c>
      <c r="D22" s="63">
        <v>10</v>
      </c>
      <c r="E22" s="62" t="s">
        <v>38</v>
      </c>
      <c r="F22" s="63">
        <v>618</v>
      </c>
      <c r="G22" s="63"/>
      <c r="H22" s="33" t="s">
        <v>126</v>
      </c>
      <c r="I22" s="124" t="s">
        <v>50</v>
      </c>
      <c r="J22" s="34">
        <v>39384</v>
      </c>
      <c r="K22" s="64">
        <v>15</v>
      </c>
      <c r="L22" s="64">
        <v>40</v>
      </c>
      <c r="M22" s="64" t="s">
        <v>59</v>
      </c>
      <c r="N22" s="164" t="s">
        <v>70</v>
      </c>
      <c r="O22" s="56" t="s">
        <v>71</v>
      </c>
      <c r="P22" s="56" t="s">
        <v>45</v>
      </c>
      <c r="Q22" s="64">
        <v>1</v>
      </c>
      <c r="R22" s="65">
        <v>19532</v>
      </c>
      <c r="S22" s="110">
        <f t="shared" si="22"/>
        <v>19532</v>
      </c>
      <c r="T22" s="173">
        <v>308.04000000000002</v>
      </c>
      <c r="U22" s="73">
        <f>+R22/30*5</f>
        <v>3255.3333333333335</v>
      </c>
      <c r="V22" s="73">
        <f>+R22/30*50</f>
        <v>32553.333333333336</v>
      </c>
      <c r="W22" s="73">
        <f t="shared" si="26"/>
        <v>9766</v>
      </c>
      <c r="X22" s="39">
        <f t="shared" si="24"/>
        <v>3418.1</v>
      </c>
      <c r="Y22" s="73">
        <f t="shared" si="1"/>
        <v>585.95999999999992</v>
      </c>
      <c r="Z22" s="73">
        <v>1063.4749999999999</v>
      </c>
      <c r="AA22" s="73">
        <f t="shared" si="2"/>
        <v>390.64</v>
      </c>
      <c r="AB22" s="119">
        <v>0.18</v>
      </c>
      <c r="AC22" s="112">
        <f t="shared" si="3"/>
        <v>3515.7599999999998</v>
      </c>
      <c r="AD22" s="113">
        <f t="shared" si="4"/>
        <v>0</v>
      </c>
      <c r="AE22" s="114"/>
      <c r="AF22" s="115" t="s">
        <v>43</v>
      </c>
      <c r="AG22" s="115">
        <f t="shared" si="27"/>
        <v>9766</v>
      </c>
      <c r="AH22" s="45">
        <f t="shared" si="5"/>
        <v>3255.3333333333335</v>
      </c>
      <c r="AI22" s="115">
        <f t="shared" si="6"/>
        <v>404363.6999999999</v>
      </c>
      <c r="AJ22" s="105">
        <v>12</v>
      </c>
      <c r="AK22" s="106">
        <v>0</v>
      </c>
      <c r="AL22" s="105">
        <f t="shared" si="7"/>
        <v>0</v>
      </c>
      <c r="AM22" s="105">
        <f t="shared" si="8"/>
        <v>0</v>
      </c>
      <c r="AN22" s="105">
        <f t="shared" si="9"/>
        <v>0</v>
      </c>
      <c r="AO22" s="105">
        <f t="shared" si="10"/>
        <v>0</v>
      </c>
      <c r="AP22" s="105">
        <f t="shared" si="11"/>
        <v>9766</v>
      </c>
      <c r="AQ22" s="105">
        <f t="shared" si="12"/>
        <v>0</v>
      </c>
      <c r="AR22" s="107">
        <f t="shared" si="13"/>
        <v>0</v>
      </c>
      <c r="AS22" s="105">
        <f t="shared" si="14"/>
        <v>0</v>
      </c>
      <c r="AT22" s="105">
        <f t="shared" si="15"/>
        <v>0</v>
      </c>
      <c r="AU22" s="105">
        <f t="shared" si="16"/>
        <v>0</v>
      </c>
      <c r="AV22" s="105">
        <f t="shared" si="17"/>
        <v>0</v>
      </c>
      <c r="AW22" s="105">
        <f t="shared" si="18"/>
        <v>0</v>
      </c>
      <c r="AX22" s="108">
        <f t="shared" si="19"/>
        <v>9766</v>
      </c>
      <c r="BC22" s="8">
        <v>404363.69999999995</v>
      </c>
      <c r="BD22" s="129">
        <f t="shared" si="20"/>
        <v>23047.759999999998</v>
      </c>
      <c r="BE22" s="89">
        <f t="shared" si="21"/>
        <v>279828.45333333331</v>
      </c>
      <c r="BF22" s="76">
        <f t="shared" si="25"/>
        <v>0</v>
      </c>
    </row>
    <row r="23" spans="1:58" s="70" customFormat="1" ht="57.75" customHeight="1" x14ac:dyDescent="0.2">
      <c r="A23" s="64">
        <v>19</v>
      </c>
      <c r="B23" s="30" t="s">
        <v>154</v>
      </c>
      <c r="C23" s="64">
        <v>13</v>
      </c>
      <c r="D23" s="63">
        <v>10</v>
      </c>
      <c r="E23" s="62" t="s">
        <v>48</v>
      </c>
      <c r="F23" s="63">
        <v>618</v>
      </c>
      <c r="G23" s="63"/>
      <c r="H23" s="33" t="s">
        <v>178</v>
      </c>
      <c r="I23" s="124" t="s">
        <v>39</v>
      </c>
      <c r="J23" s="34">
        <v>43450</v>
      </c>
      <c r="K23" s="35">
        <v>14</v>
      </c>
      <c r="L23" s="35">
        <v>40</v>
      </c>
      <c r="M23" s="35" t="s">
        <v>59</v>
      </c>
      <c r="N23" s="163" t="s">
        <v>128</v>
      </c>
      <c r="O23" s="56" t="s">
        <v>72</v>
      </c>
      <c r="P23" s="56" t="s">
        <v>45</v>
      </c>
      <c r="Q23" s="64">
        <v>1</v>
      </c>
      <c r="R23" s="65">
        <v>17213</v>
      </c>
      <c r="S23" s="110">
        <f t="shared" si="22"/>
        <v>17213</v>
      </c>
      <c r="T23" s="173">
        <v>0</v>
      </c>
      <c r="U23" s="73">
        <f t="shared" si="23"/>
        <v>2868.833333333333</v>
      </c>
      <c r="V23" s="73">
        <f t="shared" si="0"/>
        <v>28688.333333333332</v>
      </c>
      <c r="W23" s="73">
        <f t="shared" si="26"/>
        <v>8606.5</v>
      </c>
      <c r="X23" s="39">
        <f t="shared" si="24"/>
        <v>3012.2749999999996</v>
      </c>
      <c r="Y23" s="74">
        <f t="shared" si="1"/>
        <v>516.39</v>
      </c>
      <c r="Z23" s="73">
        <v>915.13</v>
      </c>
      <c r="AA23" s="73">
        <f t="shared" si="2"/>
        <v>344.26</v>
      </c>
      <c r="AB23" s="119">
        <v>0.19</v>
      </c>
      <c r="AC23" s="112">
        <f t="shared" si="3"/>
        <v>3270.4700000000003</v>
      </c>
      <c r="AD23" s="113">
        <f t="shared" si="4"/>
        <v>0</v>
      </c>
      <c r="AE23" s="112"/>
      <c r="AF23" s="116"/>
      <c r="AG23" s="115">
        <f t="shared" si="27"/>
        <v>8607</v>
      </c>
      <c r="AH23" s="45">
        <f t="shared" si="5"/>
        <v>2868.833333333333</v>
      </c>
      <c r="AI23" s="115">
        <f t="shared" si="6"/>
        <v>354897.8</v>
      </c>
      <c r="AJ23" s="105">
        <v>12</v>
      </c>
      <c r="AK23" s="106">
        <v>0</v>
      </c>
      <c r="AL23" s="105">
        <f t="shared" si="7"/>
        <v>0</v>
      </c>
      <c r="AM23" s="105">
        <f t="shared" si="8"/>
        <v>0</v>
      </c>
      <c r="AN23" s="105">
        <f t="shared" si="9"/>
        <v>0</v>
      </c>
      <c r="AO23" s="105">
        <f t="shared" si="10"/>
        <v>0</v>
      </c>
      <c r="AP23" s="105">
        <f t="shared" si="11"/>
        <v>8607</v>
      </c>
      <c r="AQ23" s="105">
        <f t="shared" si="12"/>
        <v>0</v>
      </c>
      <c r="AR23" s="107">
        <f t="shared" si="13"/>
        <v>0</v>
      </c>
      <c r="AS23" s="105">
        <f t="shared" si="14"/>
        <v>0</v>
      </c>
      <c r="AT23" s="105">
        <f t="shared" si="15"/>
        <v>0</v>
      </c>
      <c r="AU23" s="105">
        <f t="shared" si="16"/>
        <v>0</v>
      </c>
      <c r="AV23" s="105">
        <f t="shared" si="17"/>
        <v>0</v>
      </c>
      <c r="AW23" s="105">
        <f t="shared" si="18"/>
        <v>0</v>
      </c>
      <c r="AX23" s="108">
        <f t="shared" si="19"/>
        <v>8607</v>
      </c>
      <c r="BC23" s="8">
        <v>354897.79999999993</v>
      </c>
      <c r="BD23" s="129">
        <f t="shared" si="20"/>
        <v>20483.47</v>
      </c>
      <c r="BE23" s="89">
        <f t="shared" si="21"/>
        <v>248670.47333333336</v>
      </c>
      <c r="BF23" s="76">
        <f t="shared" si="25"/>
        <v>0</v>
      </c>
    </row>
    <row r="24" spans="1:58" s="70" customFormat="1" ht="57.75" customHeight="1" x14ac:dyDescent="0.2">
      <c r="A24" s="64">
        <v>20</v>
      </c>
      <c r="B24" s="30" t="s">
        <v>154</v>
      </c>
      <c r="C24" s="64">
        <v>13</v>
      </c>
      <c r="D24" s="63">
        <v>10</v>
      </c>
      <c r="E24" s="62" t="s">
        <v>38</v>
      </c>
      <c r="F24" s="63">
        <v>618</v>
      </c>
      <c r="G24" s="63"/>
      <c r="H24" s="33" t="s">
        <v>165</v>
      </c>
      <c r="I24" s="124" t="s">
        <v>50</v>
      </c>
      <c r="J24" s="34">
        <v>43009</v>
      </c>
      <c r="K24" s="35">
        <v>14</v>
      </c>
      <c r="L24" s="35">
        <v>40</v>
      </c>
      <c r="M24" s="35" t="s">
        <v>54</v>
      </c>
      <c r="N24" s="164" t="s">
        <v>73</v>
      </c>
      <c r="O24" s="56" t="s">
        <v>46</v>
      </c>
      <c r="P24" s="56" t="s">
        <v>47</v>
      </c>
      <c r="Q24" s="64">
        <v>1</v>
      </c>
      <c r="R24" s="65">
        <v>17213</v>
      </c>
      <c r="S24" s="110">
        <f t="shared" si="22"/>
        <v>17213</v>
      </c>
      <c r="T24" s="173">
        <v>0</v>
      </c>
      <c r="U24" s="73">
        <f t="shared" si="23"/>
        <v>2868.833333333333</v>
      </c>
      <c r="V24" s="73">
        <f t="shared" si="0"/>
        <v>28688.333333333332</v>
      </c>
      <c r="W24" s="73">
        <f t="shared" si="26"/>
        <v>8606.5</v>
      </c>
      <c r="X24" s="39">
        <f t="shared" si="24"/>
        <v>3012.2749999999996</v>
      </c>
      <c r="Y24" s="74">
        <f t="shared" si="1"/>
        <v>516.39</v>
      </c>
      <c r="Z24" s="73">
        <v>980.7149999999998</v>
      </c>
      <c r="AA24" s="73">
        <f t="shared" si="2"/>
        <v>344.26</v>
      </c>
      <c r="AB24" s="119">
        <v>0.19</v>
      </c>
      <c r="AC24" s="112">
        <f t="shared" si="3"/>
        <v>3270.4700000000003</v>
      </c>
      <c r="AD24" s="113">
        <f t="shared" si="4"/>
        <v>0</v>
      </c>
      <c r="AE24" s="112"/>
      <c r="AF24" s="116" t="s">
        <v>43</v>
      </c>
      <c r="AG24" s="115">
        <f t="shared" si="27"/>
        <v>8607</v>
      </c>
      <c r="AH24" s="45">
        <f t="shared" si="5"/>
        <v>2868.833333333333</v>
      </c>
      <c r="AI24" s="115">
        <f t="shared" si="6"/>
        <v>355684.81999999995</v>
      </c>
      <c r="AJ24" s="105">
        <v>12</v>
      </c>
      <c r="AK24" s="106">
        <v>0</v>
      </c>
      <c r="AL24" s="105">
        <f t="shared" si="7"/>
        <v>0</v>
      </c>
      <c r="AM24" s="105">
        <f t="shared" si="8"/>
        <v>0</v>
      </c>
      <c r="AN24" s="105">
        <f t="shared" si="9"/>
        <v>0</v>
      </c>
      <c r="AO24" s="105">
        <f t="shared" si="10"/>
        <v>0</v>
      </c>
      <c r="AP24" s="105">
        <f t="shared" si="11"/>
        <v>8607</v>
      </c>
      <c r="AQ24" s="105">
        <f t="shared" si="12"/>
        <v>0</v>
      </c>
      <c r="AR24" s="107">
        <f t="shared" si="13"/>
        <v>0</v>
      </c>
      <c r="AS24" s="105">
        <f t="shared" si="14"/>
        <v>0</v>
      </c>
      <c r="AT24" s="105">
        <f t="shared" si="15"/>
        <v>0</v>
      </c>
      <c r="AU24" s="105">
        <f t="shared" si="16"/>
        <v>0</v>
      </c>
      <c r="AV24" s="105">
        <f t="shared" si="17"/>
        <v>0</v>
      </c>
      <c r="AW24" s="105">
        <f t="shared" si="18"/>
        <v>0</v>
      </c>
      <c r="AX24" s="108">
        <f t="shared" si="19"/>
        <v>8607</v>
      </c>
      <c r="BC24" s="8">
        <v>355684.81999999995</v>
      </c>
      <c r="BD24" s="129">
        <f t="shared" si="20"/>
        <v>20483.47</v>
      </c>
      <c r="BE24" s="89">
        <f t="shared" si="21"/>
        <v>248670.47333333336</v>
      </c>
      <c r="BF24" s="76">
        <f t="shared" si="25"/>
        <v>0</v>
      </c>
    </row>
    <row r="25" spans="1:58" s="109" customFormat="1" ht="57.75" customHeight="1" x14ac:dyDescent="0.2">
      <c r="A25" s="64">
        <v>21</v>
      </c>
      <c r="B25" s="30" t="s">
        <v>154</v>
      </c>
      <c r="C25" s="64">
        <v>13</v>
      </c>
      <c r="D25" s="63">
        <v>10</v>
      </c>
      <c r="E25" s="62" t="s">
        <v>44</v>
      </c>
      <c r="F25" s="63">
        <v>618</v>
      </c>
      <c r="G25" s="63"/>
      <c r="H25" s="33" t="s">
        <v>137</v>
      </c>
      <c r="I25" s="124" t="s">
        <v>39</v>
      </c>
      <c r="J25" s="34">
        <v>42430</v>
      </c>
      <c r="K25" s="35">
        <v>14</v>
      </c>
      <c r="L25" s="35">
        <v>40</v>
      </c>
      <c r="M25" s="35" t="s">
        <v>59</v>
      </c>
      <c r="N25" s="164" t="s">
        <v>134</v>
      </c>
      <c r="O25" s="136" t="s">
        <v>74</v>
      </c>
      <c r="P25" s="136" t="s">
        <v>45</v>
      </c>
      <c r="Q25" s="64">
        <v>1</v>
      </c>
      <c r="R25" s="65">
        <v>17213</v>
      </c>
      <c r="S25" s="110">
        <f t="shared" si="22"/>
        <v>17213</v>
      </c>
      <c r="T25" s="173">
        <v>0</v>
      </c>
      <c r="U25" s="73">
        <f>+R25/30*5</f>
        <v>2868.833333333333</v>
      </c>
      <c r="V25" s="73">
        <f t="shared" si="0"/>
        <v>28688.333333333332</v>
      </c>
      <c r="W25" s="73">
        <f t="shared" si="26"/>
        <v>8606.5</v>
      </c>
      <c r="X25" s="39">
        <f t="shared" si="24"/>
        <v>3012.2749999999996</v>
      </c>
      <c r="Y25" s="74">
        <f t="shared" si="1"/>
        <v>516.39</v>
      </c>
      <c r="Z25" s="73">
        <v>980.7149999999998</v>
      </c>
      <c r="AA25" s="73">
        <f t="shared" si="2"/>
        <v>344.26</v>
      </c>
      <c r="AB25" s="119">
        <v>0.19</v>
      </c>
      <c r="AC25" s="112">
        <f t="shared" si="3"/>
        <v>3270.4700000000003</v>
      </c>
      <c r="AD25" s="113">
        <f t="shared" si="4"/>
        <v>0</v>
      </c>
      <c r="AE25" s="112"/>
      <c r="AF25" s="116" t="s">
        <v>43</v>
      </c>
      <c r="AG25" s="115">
        <f t="shared" si="27"/>
        <v>8607</v>
      </c>
      <c r="AH25" s="45">
        <f t="shared" si="5"/>
        <v>2868.833333333333</v>
      </c>
      <c r="AI25" s="115">
        <f t="shared" si="6"/>
        <v>355684.81999999995</v>
      </c>
      <c r="AJ25" s="105">
        <v>12</v>
      </c>
      <c r="AK25" s="106">
        <v>0</v>
      </c>
      <c r="AL25" s="105">
        <f t="shared" si="7"/>
        <v>0</v>
      </c>
      <c r="AM25" s="105">
        <f t="shared" si="8"/>
        <v>0</v>
      </c>
      <c r="AN25" s="105">
        <f t="shared" si="9"/>
        <v>0</v>
      </c>
      <c r="AO25" s="105">
        <f t="shared" si="10"/>
        <v>0</v>
      </c>
      <c r="AP25" s="105">
        <f t="shared" si="11"/>
        <v>8607</v>
      </c>
      <c r="AQ25" s="105">
        <f t="shared" si="12"/>
        <v>0</v>
      </c>
      <c r="AR25" s="107">
        <f t="shared" si="13"/>
        <v>0</v>
      </c>
      <c r="AS25" s="105">
        <f t="shared" si="14"/>
        <v>0</v>
      </c>
      <c r="AT25" s="105">
        <f t="shared" si="15"/>
        <v>0</v>
      </c>
      <c r="AU25" s="105">
        <f t="shared" si="16"/>
        <v>0</v>
      </c>
      <c r="AV25" s="105">
        <f t="shared" si="17"/>
        <v>0</v>
      </c>
      <c r="AW25" s="105">
        <f t="shared" si="18"/>
        <v>0</v>
      </c>
      <c r="AX25" s="108">
        <f t="shared" si="19"/>
        <v>8607</v>
      </c>
      <c r="BC25" s="8">
        <v>355684.81999999995</v>
      </c>
      <c r="BD25" s="129">
        <f t="shared" si="20"/>
        <v>20483.47</v>
      </c>
      <c r="BE25" s="89">
        <f t="shared" si="21"/>
        <v>248670.47333333336</v>
      </c>
      <c r="BF25" s="76">
        <f t="shared" si="25"/>
        <v>0</v>
      </c>
    </row>
    <row r="26" spans="1:58" s="70" customFormat="1" ht="57.75" customHeight="1" x14ac:dyDescent="0.2">
      <c r="A26" s="64">
        <v>22</v>
      </c>
      <c r="B26" s="30" t="s">
        <v>154</v>
      </c>
      <c r="C26" s="64">
        <v>13</v>
      </c>
      <c r="D26" s="63">
        <v>10</v>
      </c>
      <c r="E26" s="62" t="s">
        <v>48</v>
      </c>
      <c r="F26" s="63">
        <v>618</v>
      </c>
      <c r="G26" s="63"/>
      <c r="H26" s="33" t="s">
        <v>75</v>
      </c>
      <c r="I26" s="124" t="s">
        <v>39</v>
      </c>
      <c r="J26" s="34">
        <v>40817</v>
      </c>
      <c r="K26" s="35">
        <v>14</v>
      </c>
      <c r="L26" s="35">
        <v>40</v>
      </c>
      <c r="M26" s="35" t="s">
        <v>59</v>
      </c>
      <c r="N26" s="164" t="s">
        <v>76</v>
      </c>
      <c r="O26" s="136" t="s">
        <v>160</v>
      </c>
      <c r="P26" s="136" t="s">
        <v>45</v>
      </c>
      <c r="Q26" s="64">
        <v>1</v>
      </c>
      <c r="R26" s="65">
        <v>17213</v>
      </c>
      <c r="S26" s="110">
        <f t="shared" si="22"/>
        <v>17213</v>
      </c>
      <c r="T26" s="173">
        <v>205.36</v>
      </c>
      <c r="U26" s="73">
        <f t="shared" si="23"/>
        <v>2868.833333333333</v>
      </c>
      <c r="V26" s="73">
        <f t="shared" si="0"/>
        <v>28688.333333333332</v>
      </c>
      <c r="W26" s="73">
        <f t="shared" si="26"/>
        <v>8606.5</v>
      </c>
      <c r="X26" s="39">
        <f t="shared" si="24"/>
        <v>3012.2749999999996</v>
      </c>
      <c r="Y26" s="74">
        <f t="shared" si="1"/>
        <v>516.39</v>
      </c>
      <c r="Z26" s="73">
        <v>980.7149999999998</v>
      </c>
      <c r="AA26" s="73">
        <f t="shared" si="2"/>
        <v>344.26</v>
      </c>
      <c r="AB26" s="119">
        <v>0.19</v>
      </c>
      <c r="AC26" s="112">
        <f t="shared" si="3"/>
        <v>3270.4700000000003</v>
      </c>
      <c r="AD26" s="113">
        <f t="shared" si="4"/>
        <v>0</v>
      </c>
      <c r="AE26" s="112"/>
      <c r="AF26" s="116" t="s">
        <v>43</v>
      </c>
      <c r="AG26" s="115">
        <f t="shared" si="27"/>
        <v>8607</v>
      </c>
      <c r="AH26" s="45">
        <f t="shared" si="5"/>
        <v>2868.833333333333</v>
      </c>
      <c r="AI26" s="115">
        <f t="shared" si="6"/>
        <v>358149.13999999996</v>
      </c>
      <c r="AJ26" s="105">
        <v>12</v>
      </c>
      <c r="AK26" s="106">
        <v>0</v>
      </c>
      <c r="AL26" s="105">
        <f t="shared" si="7"/>
        <v>0</v>
      </c>
      <c r="AM26" s="105">
        <f t="shared" si="8"/>
        <v>0</v>
      </c>
      <c r="AN26" s="105">
        <f t="shared" si="9"/>
        <v>0</v>
      </c>
      <c r="AO26" s="105">
        <f t="shared" si="10"/>
        <v>0</v>
      </c>
      <c r="AP26" s="105">
        <f t="shared" si="11"/>
        <v>8607</v>
      </c>
      <c r="AQ26" s="105">
        <f t="shared" si="12"/>
        <v>0</v>
      </c>
      <c r="AR26" s="107">
        <f t="shared" si="13"/>
        <v>0</v>
      </c>
      <c r="AS26" s="105">
        <f t="shared" si="14"/>
        <v>0</v>
      </c>
      <c r="AT26" s="105">
        <f t="shared" si="15"/>
        <v>0</v>
      </c>
      <c r="AU26" s="105">
        <f t="shared" si="16"/>
        <v>0</v>
      </c>
      <c r="AV26" s="105">
        <f t="shared" si="17"/>
        <v>0</v>
      </c>
      <c r="AW26" s="105">
        <f t="shared" si="18"/>
        <v>0</v>
      </c>
      <c r="AX26" s="108">
        <f t="shared" si="19"/>
        <v>8607</v>
      </c>
      <c r="BC26" s="8">
        <v>358149.13999999996</v>
      </c>
      <c r="BD26" s="129">
        <f t="shared" si="20"/>
        <v>20483.47</v>
      </c>
      <c r="BE26" s="89">
        <f t="shared" si="21"/>
        <v>248670.47333333336</v>
      </c>
      <c r="BF26" s="76">
        <f t="shared" si="25"/>
        <v>0</v>
      </c>
    </row>
    <row r="27" spans="1:58" s="70" customFormat="1" ht="57.75" customHeight="1" x14ac:dyDescent="0.2">
      <c r="A27" s="64">
        <v>23</v>
      </c>
      <c r="B27" s="30" t="s">
        <v>154</v>
      </c>
      <c r="C27" s="64">
        <v>13</v>
      </c>
      <c r="D27" s="63">
        <v>10</v>
      </c>
      <c r="E27" s="62" t="s">
        <v>44</v>
      </c>
      <c r="F27" s="63">
        <v>618</v>
      </c>
      <c r="G27" s="63"/>
      <c r="H27" s="33" t="s">
        <v>77</v>
      </c>
      <c r="I27" s="124" t="s">
        <v>39</v>
      </c>
      <c r="J27" s="34">
        <v>38777</v>
      </c>
      <c r="K27" s="35">
        <v>14</v>
      </c>
      <c r="L27" s="35">
        <v>40</v>
      </c>
      <c r="M27" s="35" t="s">
        <v>59</v>
      </c>
      <c r="N27" s="164" t="s">
        <v>78</v>
      </c>
      <c r="O27" s="56" t="s">
        <v>65</v>
      </c>
      <c r="P27" s="136" t="s">
        <v>45</v>
      </c>
      <c r="Q27" s="64">
        <v>1</v>
      </c>
      <c r="R27" s="65">
        <v>17213</v>
      </c>
      <c r="S27" s="110">
        <f t="shared" si="22"/>
        <v>17213</v>
      </c>
      <c r="T27" s="173">
        <v>308.04000000000002</v>
      </c>
      <c r="U27" s="73">
        <f>+R27/30*5</f>
        <v>2868.833333333333</v>
      </c>
      <c r="V27" s="73">
        <f>+R27/30*50</f>
        <v>28688.333333333332</v>
      </c>
      <c r="W27" s="73">
        <f t="shared" si="26"/>
        <v>8606.5</v>
      </c>
      <c r="X27" s="39">
        <f t="shared" si="24"/>
        <v>3012.2749999999996</v>
      </c>
      <c r="Y27" s="74">
        <f t="shared" si="1"/>
        <v>516.39</v>
      </c>
      <c r="Z27" s="73">
        <v>982.42000000000007</v>
      </c>
      <c r="AA27" s="73">
        <f t="shared" si="2"/>
        <v>344.26</v>
      </c>
      <c r="AB27" s="119">
        <v>0.19</v>
      </c>
      <c r="AC27" s="112">
        <f t="shared" si="3"/>
        <v>3270.4700000000003</v>
      </c>
      <c r="AD27" s="113">
        <f t="shared" si="4"/>
        <v>0</v>
      </c>
      <c r="AE27" s="112"/>
      <c r="AF27" s="116" t="s">
        <v>43</v>
      </c>
      <c r="AG27" s="115">
        <f t="shared" si="27"/>
        <v>8607</v>
      </c>
      <c r="AH27" s="45">
        <f t="shared" si="5"/>
        <v>2868.833333333333</v>
      </c>
      <c r="AI27" s="115">
        <f t="shared" si="6"/>
        <v>359401.75999999995</v>
      </c>
      <c r="AJ27" s="105">
        <v>12</v>
      </c>
      <c r="AK27" s="106">
        <v>0</v>
      </c>
      <c r="AL27" s="105">
        <f t="shared" si="7"/>
        <v>0</v>
      </c>
      <c r="AM27" s="105">
        <f t="shared" si="8"/>
        <v>0</v>
      </c>
      <c r="AN27" s="105">
        <f t="shared" si="9"/>
        <v>0</v>
      </c>
      <c r="AO27" s="105">
        <f t="shared" si="10"/>
        <v>0</v>
      </c>
      <c r="AP27" s="105">
        <f t="shared" si="11"/>
        <v>8607</v>
      </c>
      <c r="AQ27" s="105">
        <f t="shared" si="12"/>
        <v>0</v>
      </c>
      <c r="AR27" s="107">
        <f t="shared" si="13"/>
        <v>0</v>
      </c>
      <c r="AS27" s="105">
        <f>AM27*0.03</f>
        <v>0</v>
      </c>
      <c r="AT27" s="105">
        <f>AM27*0.099724</f>
        <v>0</v>
      </c>
      <c r="AU27" s="105">
        <f>AM27*0.02</f>
        <v>0</v>
      </c>
      <c r="AV27" s="105">
        <f t="shared" si="17"/>
        <v>0</v>
      </c>
      <c r="AW27" s="105">
        <f>AM27*AC27</f>
        <v>0</v>
      </c>
      <c r="AX27" s="108">
        <f>AM27+AN27+AO27+AP27+AQ27+AR27+AS27+AT27+AU27+AV27+AW27</f>
        <v>8607</v>
      </c>
      <c r="BC27" s="8">
        <v>359401.75999999995</v>
      </c>
      <c r="BD27" s="129">
        <f t="shared" si="20"/>
        <v>20483.47</v>
      </c>
      <c r="BE27" s="89">
        <f t="shared" si="21"/>
        <v>248670.47333333336</v>
      </c>
      <c r="BF27" s="76">
        <f t="shared" si="25"/>
        <v>0</v>
      </c>
    </row>
    <row r="28" spans="1:58" s="70" customFormat="1" ht="57.75" customHeight="1" x14ac:dyDescent="0.2">
      <c r="A28" s="64">
        <v>33</v>
      </c>
      <c r="B28" s="30" t="s">
        <v>154</v>
      </c>
      <c r="C28" s="64">
        <v>13</v>
      </c>
      <c r="D28" s="63">
        <v>10</v>
      </c>
      <c r="E28" s="62" t="s">
        <v>49</v>
      </c>
      <c r="F28" s="63">
        <v>618</v>
      </c>
      <c r="G28" s="63"/>
      <c r="H28" s="33" t="s">
        <v>93</v>
      </c>
      <c r="I28" s="124" t="s">
        <v>39</v>
      </c>
      <c r="J28" s="34">
        <v>39569</v>
      </c>
      <c r="K28" s="35">
        <v>14</v>
      </c>
      <c r="L28" s="35">
        <v>40</v>
      </c>
      <c r="M28" s="35" t="s">
        <v>59</v>
      </c>
      <c r="N28" s="164" t="s">
        <v>76</v>
      </c>
      <c r="O28" s="56" t="s">
        <v>160</v>
      </c>
      <c r="P28" s="56" t="s">
        <v>125</v>
      </c>
      <c r="Q28" s="64">
        <v>1</v>
      </c>
      <c r="R28" s="65">
        <v>17213</v>
      </c>
      <c r="S28" s="110">
        <f t="shared" ref="S28" si="28">R28</f>
        <v>17213</v>
      </c>
      <c r="T28" s="173">
        <v>308.04000000000002</v>
      </c>
      <c r="U28" s="73">
        <f t="shared" ref="U28:U30" si="29">+R28/30*5</f>
        <v>2868.833333333333</v>
      </c>
      <c r="V28" s="73">
        <f t="shared" ref="V28" si="30">+R28/30*50</f>
        <v>28688.333333333332</v>
      </c>
      <c r="W28" s="73">
        <f t="shared" ref="W28" si="31">R28/30*15</f>
        <v>8606.5</v>
      </c>
      <c r="X28" s="39">
        <f t="shared" si="24"/>
        <v>3012.2749999999996</v>
      </c>
      <c r="Y28" s="73">
        <f t="shared" si="1"/>
        <v>516.39</v>
      </c>
      <c r="Z28" s="73">
        <v>982.42000000000007</v>
      </c>
      <c r="AA28" s="73">
        <f t="shared" si="2"/>
        <v>344.26</v>
      </c>
      <c r="AB28" s="119">
        <v>0.19</v>
      </c>
      <c r="AC28" s="112">
        <f t="shared" si="3"/>
        <v>3270.4700000000003</v>
      </c>
      <c r="AD28" s="113">
        <f t="shared" si="4"/>
        <v>0</v>
      </c>
      <c r="AE28" s="112"/>
      <c r="AF28" s="115" t="s">
        <v>43</v>
      </c>
      <c r="AG28" s="115">
        <f t="shared" si="27"/>
        <v>8607</v>
      </c>
      <c r="AH28" s="45">
        <f t="shared" si="5"/>
        <v>2868.833333333333</v>
      </c>
      <c r="AI28" s="115">
        <f t="shared" si="6"/>
        <v>359401.75999999995</v>
      </c>
      <c r="AJ28" s="105">
        <v>12</v>
      </c>
      <c r="AK28" s="106">
        <v>0</v>
      </c>
      <c r="AL28" s="105">
        <f t="shared" si="7"/>
        <v>0</v>
      </c>
      <c r="AM28" s="105">
        <f t="shared" ref="AM28" si="32">AL28*AJ28</f>
        <v>0</v>
      </c>
      <c r="AN28" s="105">
        <f t="shared" ref="AN28" si="33">AL28/30*20*0.25</f>
        <v>0</v>
      </c>
      <c r="AO28" s="105">
        <f t="shared" ref="AO28" si="34">AL28/30*50</f>
        <v>0</v>
      </c>
      <c r="AP28" s="105">
        <f t="shared" si="11"/>
        <v>8607</v>
      </c>
      <c r="AQ28" s="105">
        <f t="shared" ref="AQ28" si="35">AL28/2</f>
        <v>0</v>
      </c>
      <c r="AR28" s="107">
        <f t="shared" ref="AR28" si="36">AM28*0.09</f>
        <v>0</v>
      </c>
      <c r="AS28" s="105">
        <f>AM28*0.03</f>
        <v>0</v>
      </c>
      <c r="AT28" s="105">
        <f>AM28*0.099724</f>
        <v>0</v>
      </c>
      <c r="AU28" s="105">
        <f>AM28*0.02</f>
        <v>0</v>
      </c>
      <c r="AV28" s="105">
        <f t="shared" si="17"/>
        <v>0</v>
      </c>
      <c r="AW28" s="105">
        <f t="shared" ref="AW28" si="37">AM28*AE28</f>
        <v>0</v>
      </c>
      <c r="AX28" s="108">
        <f>AM28+AN28+AO28+AP28+AQ28+AR28+AS28+AT28+AU28+AV28+AW28</f>
        <v>8607</v>
      </c>
      <c r="BC28" s="8">
        <v>359401.75999999995</v>
      </c>
      <c r="BD28" s="129">
        <f t="shared" si="20"/>
        <v>20483.47</v>
      </c>
      <c r="BE28" s="89">
        <f t="shared" si="21"/>
        <v>248670.47333333336</v>
      </c>
      <c r="BF28" s="76">
        <f t="shared" si="25"/>
        <v>0</v>
      </c>
    </row>
    <row r="29" spans="1:58" s="70" customFormat="1" ht="57.75" customHeight="1" x14ac:dyDescent="0.2">
      <c r="A29" s="64">
        <v>27</v>
      </c>
      <c r="B29" s="30" t="s">
        <v>154</v>
      </c>
      <c r="C29" s="64">
        <v>13</v>
      </c>
      <c r="D29" s="63">
        <v>10</v>
      </c>
      <c r="E29" s="62" t="s">
        <v>38</v>
      </c>
      <c r="F29" s="63">
        <v>618</v>
      </c>
      <c r="G29" s="63"/>
      <c r="H29" s="33" t="s">
        <v>133</v>
      </c>
      <c r="I29" s="124" t="s">
        <v>39</v>
      </c>
      <c r="J29" s="34">
        <v>42370</v>
      </c>
      <c r="K29" s="35">
        <v>13</v>
      </c>
      <c r="L29" s="35">
        <v>40</v>
      </c>
      <c r="M29" s="35" t="s">
        <v>59</v>
      </c>
      <c r="N29" s="164" t="s">
        <v>109</v>
      </c>
      <c r="O29" s="136" t="s">
        <v>71</v>
      </c>
      <c r="P29" s="136" t="s">
        <v>45</v>
      </c>
      <c r="Q29" s="64">
        <v>1</v>
      </c>
      <c r="R29" s="65">
        <v>15425</v>
      </c>
      <c r="S29" s="110">
        <f>R29</f>
        <v>15425</v>
      </c>
      <c r="T29" s="173">
        <v>0</v>
      </c>
      <c r="U29" s="73">
        <f>+R29/30*5</f>
        <v>2570.833333333333</v>
      </c>
      <c r="V29" s="73">
        <f>+R29/30*50</f>
        <v>25708.333333333332</v>
      </c>
      <c r="W29" s="73">
        <f>R29/30*15</f>
        <v>7712.4999999999991</v>
      </c>
      <c r="X29" s="39">
        <f t="shared" si="24"/>
        <v>2699.375</v>
      </c>
      <c r="Y29" s="74">
        <f t="shared" si="1"/>
        <v>462.75</v>
      </c>
      <c r="Z29" s="73">
        <v>938.495</v>
      </c>
      <c r="AA29" s="73">
        <f t="shared" si="2"/>
        <v>308.5</v>
      </c>
      <c r="AB29" s="118">
        <v>0.20499999999999999</v>
      </c>
      <c r="AC29" s="112">
        <f t="shared" si="3"/>
        <v>3162.125</v>
      </c>
      <c r="AD29" s="113">
        <f t="shared" si="4"/>
        <v>0</v>
      </c>
      <c r="AE29" s="112"/>
      <c r="AF29" s="116"/>
      <c r="AG29" s="115">
        <f>AX29</f>
        <v>17046.302372000002</v>
      </c>
      <c r="AH29" s="45">
        <f t="shared" si="5"/>
        <v>2570.833333333333</v>
      </c>
      <c r="AI29" s="115">
        <f t="shared" si="6"/>
        <v>331563.74237199995</v>
      </c>
      <c r="AJ29" s="105">
        <v>12</v>
      </c>
      <c r="AK29" s="106">
        <v>0.03</v>
      </c>
      <c r="AL29" s="105">
        <f t="shared" si="7"/>
        <v>462.75</v>
      </c>
      <c r="AM29" s="105">
        <f>AL29*AJ29</f>
        <v>5553</v>
      </c>
      <c r="AN29" s="105">
        <f>AL29/30*20*0.25</f>
        <v>77.125</v>
      </c>
      <c r="AO29" s="105">
        <f>AL29/30*50</f>
        <v>771.25</v>
      </c>
      <c r="AP29" s="105">
        <f t="shared" si="11"/>
        <v>7944</v>
      </c>
      <c r="AQ29" s="105">
        <f>AL29/2</f>
        <v>231.375</v>
      </c>
      <c r="AR29" s="107">
        <f>AM29*0.09</f>
        <v>499.77</v>
      </c>
      <c r="AS29" s="105">
        <f>AM29*0.03</f>
        <v>166.59</v>
      </c>
      <c r="AT29" s="105">
        <f>AM29*0.099724</f>
        <v>553.76737199999991</v>
      </c>
      <c r="AU29" s="105">
        <f>AM29*0.02</f>
        <v>111.06</v>
      </c>
      <c r="AV29" s="105">
        <f>AM29*AB29</f>
        <v>1138.365</v>
      </c>
      <c r="AW29" s="105">
        <f>AM29*AE29</f>
        <v>0</v>
      </c>
      <c r="AX29" s="108">
        <f>AM29+AN29+AO29+AP29+AQ29+AR29+AS29+AT29+AU29+AV29+AW29</f>
        <v>17046.302372000002</v>
      </c>
      <c r="BC29" s="8">
        <v>331563.74237200001</v>
      </c>
      <c r="BD29" s="129">
        <f t="shared" si="20"/>
        <v>18587.125</v>
      </c>
      <c r="BE29" s="89">
        <f t="shared" si="21"/>
        <v>225616.33333333334</v>
      </c>
      <c r="BF29" s="76">
        <f t="shared" si="25"/>
        <v>0</v>
      </c>
    </row>
    <row r="30" spans="1:58" s="70" customFormat="1" ht="57.75" customHeight="1" x14ac:dyDescent="0.2">
      <c r="A30" s="64">
        <v>24</v>
      </c>
      <c r="B30" s="30" t="s">
        <v>154</v>
      </c>
      <c r="C30" s="64">
        <v>13</v>
      </c>
      <c r="D30" s="63">
        <v>10</v>
      </c>
      <c r="E30" s="62" t="s">
        <v>44</v>
      </c>
      <c r="F30" s="63">
        <v>618</v>
      </c>
      <c r="G30" s="63"/>
      <c r="H30" s="33" t="s">
        <v>79</v>
      </c>
      <c r="I30" s="124" t="s">
        <v>39</v>
      </c>
      <c r="J30" s="34">
        <v>39188</v>
      </c>
      <c r="K30" s="35">
        <v>13</v>
      </c>
      <c r="L30" s="35">
        <v>40</v>
      </c>
      <c r="M30" s="35" t="s">
        <v>59</v>
      </c>
      <c r="N30" s="164" t="s">
        <v>80</v>
      </c>
      <c r="O30" s="56" t="s">
        <v>45</v>
      </c>
      <c r="P30" s="56" t="s">
        <v>46</v>
      </c>
      <c r="Q30" s="64">
        <v>1</v>
      </c>
      <c r="R30" s="65">
        <v>15425.1</v>
      </c>
      <c r="S30" s="110">
        <f t="shared" si="22"/>
        <v>15425.1</v>
      </c>
      <c r="T30" s="173">
        <v>308.04000000000002</v>
      </c>
      <c r="U30" s="73">
        <f t="shared" si="29"/>
        <v>2570.85</v>
      </c>
      <c r="V30" s="73">
        <f t="shared" si="0"/>
        <v>25708.499999999996</v>
      </c>
      <c r="W30" s="73">
        <f t="shared" si="26"/>
        <v>7712.5499999999993</v>
      </c>
      <c r="X30" s="39">
        <f t="shared" si="24"/>
        <v>2699.3924999999999</v>
      </c>
      <c r="Y30" s="74">
        <f t="shared" si="1"/>
        <v>462.75299999999999</v>
      </c>
      <c r="Z30" s="73">
        <v>940.20499999999993</v>
      </c>
      <c r="AA30" s="73">
        <f t="shared" si="2"/>
        <v>308.50200000000001</v>
      </c>
      <c r="AB30" s="118">
        <v>0.20499999999999999</v>
      </c>
      <c r="AC30" s="112">
        <f t="shared" si="3"/>
        <v>3162.1455000000001</v>
      </c>
      <c r="AD30" s="113">
        <f t="shared" si="4"/>
        <v>0</v>
      </c>
      <c r="AE30" s="112"/>
      <c r="AF30" s="116" t="s">
        <v>43</v>
      </c>
      <c r="AG30" s="115">
        <f t="shared" si="27"/>
        <v>17046.361382063998</v>
      </c>
      <c r="AH30" s="45">
        <f t="shared" si="5"/>
        <v>2570.85</v>
      </c>
      <c r="AI30" s="115">
        <f t="shared" si="6"/>
        <v>335282.7673820639</v>
      </c>
      <c r="AJ30" s="105">
        <v>12</v>
      </c>
      <c r="AK30" s="106">
        <v>0.03</v>
      </c>
      <c r="AL30" s="105">
        <f t="shared" si="7"/>
        <v>462.75299999999999</v>
      </c>
      <c r="AM30" s="105">
        <f t="shared" si="8"/>
        <v>5553.0360000000001</v>
      </c>
      <c r="AN30" s="105">
        <f t="shared" si="9"/>
        <v>77.125499999999988</v>
      </c>
      <c r="AO30" s="105">
        <f t="shared" si="10"/>
        <v>771.25499999999988</v>
      </c>
      <c r="AP30" s="105">
        <f t="shared" si="11"/>
        <v>7944</v>
      </c>
      <c r="AQ30" s="105">
        <f t="shared" si="12"/>
        <v>231.37649999999999</v>
      </c>
      <c r="AR30" s="107">
        <f t="shared" si="13"/>
        <v>499.77323999999999</v>
      </c>
      <c r="AS30" s="105">
        <f t="shared" si="14"/>
        <v>166.59108000000001</v>
      </c>
      <c r="AT30" s="105">
        <f t="shared" si="15"/>
        <v>553.77096206399995</v>
      </c>
      <c r="AU30" s="105">
        <f t="shared" si="16"/>
        <v>111.06072</v>
      </c>
      <c r="AV30" s="105">
        <f>AM30*AB30</f>
        <v>1138.37238</v>
      </c>
      <c r="AW30" s="105">
        <f t="shared" ref="AW30:AW40" si="38">AM30*AE30</f>
        <v>0</v>
      </c>
      <c r="AX30" s="108">
        <f t="shared" si="19"/>
        <v>17046.361382063998</v>
      </c>
      <c r="BC30" s="8">
        <v>335282.76738206402</v>
      </c>
      <c r="BD30" s="129">
        <f t="shared" si="20"/>
        <v>18587.245500000001</v>
      </c>
      <c r="BE30" s="89">
        <f t="shared" si="21"/>
        <v>225617.796</v>
      </c>
      <c r="BF30" s="76">
        <f t="shared" si="25"/>
        <v>0</v>
      </c>
    </row>
    <row r="31" spans="1:58" s="70" customFormat="1" ht="57.75" customHeight="1" x14ac:dyDescent="0.2">
      <c r="A31" s="64">
        <v>25</v>
      </c>
      <c r="B31" s="30" t="s">
        <v>154</v>
      </c>
      <c r="C31" s="64">
        <v>13</v>
      </c>
      <c r="D31" s="63">
        <v>10</v>
      </c>
      <c r="E31" s="62" t="s">
        <v>38</v>
      </c>
      <c r="F31" s="63">
        <v>618</v>
      </c>
      <c r="G31" s="63"/>
      <c r="H31" s="33" t="s">
        <v>179</v>
      </c>
      <c r="I31" s="124" t="s">
        <v>39</v>
      </c>
      <c r="J31" s="34">
        <v>43450</v>
      </c>
      <c r="K31" s="35">
        <v>13</v>
      </c>
      <c r="L31" s="35">
        <v>40</v>
      </c>
      <c r="M31" s="35" t="s">
        <v>59</v>
      </c>
      <c r="N31" s="163" t="s">
        <v>57</v>
      </c>
      <c r="O31" s="136" t="s">
        <v>160</v>
      </c>
      <c r="P31" s="136" t="s">
        <v>45</v>
      </c>
      <c r="Q31" s="64">
        <v>1</v>
      </c>
      <c r="R31" s="65">
        <v>15425</v>
      </c>
      <c r="S31" s="110">
        <f t="shared" si="22"/>
        <v>15425</v>
      </c>
      <c r="T31" s="173">
        <v>0</v>
      </c>
      <c r="U31" s="73">
        <f t="shared" si="23"/>
        <v>2570.833333333333</v>
      </c>
      <c r="V31" s="73">
        <f t="shared" si="0"/>
        <v>25708.333333333332</v>
      </c>
      <c r="W31" s="73">
        <f t="shared" si="26"/>
        <v>7712.4999999999991</v>
      </c>
      <c r="X31" s="39">
        <f t="shared" si="24"/>
        <v>2699.375</v>
      </c>
      <c r="Y31" s="74">
        <f t="shared" si="1"/>
        <v>462.75</v>
      </c>
      <c r="Z31" s="73">
        <v>899.48</v>
      </c>
      <c r="AA31" s="73">
        <f t="shared" si="2"/>
        <v>308.5</v>
      </c>
      <c r="AB31" s="118">
        <v>0.20499999999999999</v>
      </c>
      <c r="AC31" s="112">
        <f t="shared" si="3"/>
        <v>3162.125</v>
      </c>
      <c r="AD31" s="113">
        <f t="shared" si="4"/>
        <v>0</v>
      </c>
      <c r="AE31" s="112"/>
      <c r="AF31" s="116"/>
      <c r="AG31" s="115">
        <f t="shared" si="27"/>
        <v>17046.302372000002</v>
      </c>
      <c r="AH31" s="45">
        <f t="shared" si="5"/>
        <v>2570.833333333333</v>
      </c>
      <c r="AI31" s="115">
        <f t="shared" si="6"/>
        <v>331095.56237199996</v>
      </c>
      <c r="AJ31" s="105">
        <v>12</v>
      </c>
      <c r="AK31" s="106">
        <v>0.03</v>
      </c>
      <c r="AL31" s="105">
        <f t="shared" si="7"/>
        <v>462.75</v>
      </c>
      <c r="AM31" s="105">
        <f t="shared" si="8"/>
        <v>5553</v>
      </c>
      <c r="AN31" s="105">
        <f t="shared" si="9"/>
        <v>77.125</v>
      </c>
      <c r="AO31" s="105">
        <f t="shared" si="10"/>
        <v>771.25</v>
      </c>
      <c r="AP31" s="105">
        <f t="shared" si="11"/>
        <v>7944</v>
      </c>
      <c r="AQ31" s="105">
        <f t="shared" si="12"/>
        <v>231.375</v>
      </c>
      <c r="AR31" s="107">
        <f t="shared" si="13"/>
        <v>499.77</v>
      </c>
      <c r="AS31" s="105">
        <f t="shared" si="14"/>
        <v>166.59</v>
      </c>
      <c r="AT31" s="105">
        <f t="shared" si="15"/>
        <v>553.76737199999991</v>
      </c>
      <c r="AU31" s="105">
        <f t="shared" si="16"/>
        <v>111.06</v>
      </c>
      <c r="AV31" s="105">
        <f>AM31*AB31</f>
        <v>1138.365</v>
      </c>
      <c r="AW31" s="105">
        <f t="shared" si="38"/>
        <v>0</v>
      </c>
      <c r="AX31" s="108">
        <f t="shared" si="19"/>
        <v>17046.302372000002</v>
      </c>
      <c r="BC31" s="8">
        <v>331095.56237200001</v>
      </c>
      <c r="BD31" s="129">
        <f t="shared" si="20"/>
        <v>18587.125</v>
      </c>
      <c r="BE31" s="89">
        <f t="shared" si="21"/>
        <v>225616.33333333334</v>
      </c>
      <c r="BF31" s="76">
        <f t="shared" si="25"/>
        <v>0</v>
      </c>
    </row>
    <row r="32" spans="1:58" s="70" customFormat="1" ht="57.75" customHeight="1" x14ac:dyDescent="0.2">
      <c r="A32" s="64">
        <v>26</v>
      </c>
      <c r="B32" s="30" t="s">
        <v>154</v>
      </c>
      <c r="C32" s="64">
        <v>13</v>
      </c>
      <c r="D32" s="63">
        <v>10</v>
      </c>
      <c r="E32" s="62" t="s">
        <v>49</v>
      </c>
      <c r="F32" s="63">
        <v>618</v>
      </c>
      <c r="G32" s="63"/>
      <c r="H32" s="33" t="s">
        <v>81</v>
      </c>
      <c r="I32" s="124" t="s">
        <v>39</v>
      </c>
      <c r="J32" s="34">
        <v>41395</v>
      </c>
      <c r="K32" s="35">
        <v>13</v>
      </c>
      <c r="L32" s="35">
        <v>40</v>
      </c>
      <c r="M32" s="35" t="s">
        <v>59</v>
      </c>
      <c r="N32" s="164" t="s">
        <v>82</v>
      </c>
      <c r="O32" s="136" t="s">
        <v>83</v>
      </c>
      <c r="P32" s="136" t="s">
        <v>45</v>
      </c>
      <c r="Q32" s="64">
        <v>1</v>
      </c>
      <c r="R32" s="65">
        <v>15425</v>
      </c>
      <c r="S32" s="110">
        <f t="shared" si="22"/>
        <v>15425</v>
      </c>
      <c r="T32" s="174">
        <v>205.36</v>
      </c>
      <c r="U32" s="73">
        <f t="shared" si="23"/>
        <v>2570.833333333333</v>
      </c>
      <c r="V32" s="73">
        <f t="shared" si="0"/>
        <v>25708.333333333332</v>
      </c>
      <c r="W32" s="73">
        <f t="shared" si="26"/>
        <v>7712.4999999999991</v>
      </c>
      <c r="X32" s="39">
        <f t="shared" si="24"/>
        <v>2699.375</v>
      </c>
      <c r="Y32" s="74">
        <f t="shared" si="1"/>
        <v>462.75</v>
      </c>
      <c r="Z32" s="73">
        <v>938.495</v>
      </c>
      <c r="AA32" s="73">
        <f t="shared" si="2"/>
        <v>308.5</v>
      </c>
      <c r="AB32" s="118">
        <v>0.20499999999999999</v>
      </c>
      <c r="AC32" s="112">
        <f t="shared" si="3"/>
        <v>3162.125</v>
      </c>
      <c r="AD32" s="113">
        <f t="shared" si="4"/>
        <v>0</v>
      </c>
      <c r="AE32" s="112"/>
      <c r="AF32" s="116" t="s">
        <v>43</v>
      </c>
      <c r="AG32" s="115">
        <f t="shared" si="27"/>
        <v>17046.302372000002</v>
      </c>
      <c r="AH32" s="45">
        <f t="shared" si="5"/>
        <v>2570.833333333333</v>
      </c>
      <c r="AI32" s="115">
        <f t="shared" si="6"/>
        <v>334028.06237199996</v>
      </c>
      <c r="AJ32" s="105">
        <v>12</v>
      </c>
      <c r="AK32" s="106">
        <v>0.03</v>
      </c>
      <c r="AL32" s="105">
        <f t="shared" si="7"/>
        <v>462.75</v>
      </c>
      <c r="AM32" s="105">
        <f t="shared" si="8"/>
        <v>5553</v>
      </c>
      <c r="AN32" s="105">
        <f t="shared" si="9"/>
        <v>77.125</v>
      </c>
      <c r="AO32" s="105">
        <f t="shared" si="10"/>
        <v>771.25</v>
      </c>
      <c r="AP32" s="105">
        <f t="shared" si="11"/>
        <v>7944</v>
      </c>
      <c r="AQ32" s="105">
        <f t="shared" si="12"/>
        <v>231.375</v>
      </c>
      <c r="AR32" s="107">
        <f t="shared" si="13"/>
        <v>499.77</v>
      </c>
      <c r="AS32" s="105">
        <f t="shared" si="14"/>
        <v>166.59</v>
      </c>
      <c r="AT32" s="105">
        <f t="shared" si="15"/>
        <v>553.76737199999991</v>
      </c>
      <c r="AU32" s="105">
        <f t="shared" si="16"/>
        <v>111.06</v>
      </c>
      <c r="AV32" s="105">
        <f>AM32*AB32</f>
        <v>1138.365</v>
      </c>
      <c r="AW32" s="105">
        <f t="shared" si="38"/>
        <v>0</v>
      </c>
      <c r="AX32" s="108">
        <f t="shared" si="19"/>
        <v>17046.302372000002</v>
      </c>
      <c r="BC32" s="8">
        <v>334028.06237200001</v>
      </c>
      <c r="BD32" s="129">
        <f t="shared" si="20"/>
        <v>18587.125</v>
      </c>
      <c r="BE32" s="89">
        <f t="shared" si="21"/>
        <v>225616.33333333334</v>
      </c>
      <c r="BF32" s="76">
        <f t="shared" si="25"/>
        <v>0</v>
      </c>
    </row>
    <row r="33" spans="1:58" s="70" customFormat="1" ht="57.75" customHeight="1" x14ac:dyDescent="0.2">
      <c r="A33" s="64">
        <v>36</v>
      </c>
      <c r="B33" s="30" t="s">
        <v>154</v>
      </c>
      <c r="C33" s="64">
        <v>13</v>
      </c>
      <c r="D33" s="63">
        <v>10</v>
      </c>
      <c r="E33" s="62" t="s">
        <v>44</v>
      </c>
      <c r="F33" s="63">
        <v>618</v>
      </c>
      <c r="G33" s="63"/>
      <c r="H33" s="33" t="s">
        <v>97</v>
      </c>
      <c r="I33" s="124" t="s">
        <v>39</v>
      </c>
      <c r="J33" s="75">
        <v>41426</v>
      </c>
      <c r="K33" s="35">
        <v>13</v>
      </c>
      <c r="L33" s="35">
        <v>40</v>
      </c>
      <c r="M33" s="35" t="s">
        <v>59</v>
      </c>
      <c r="N33" s="164" t="s">
        <v>124</v>
      </c>
      <c r="O33" s="56" t="s">
        <v>88</v>
      </c>
      <c r="P33" s="56" t="s">
        <v>161</v>
      </c>
      <c r="Q33" s="64">
        <v>1</v>
      </c>
      <c r="R33" s="65">
        <v>15425</v>
      </c>
      <c r="S33" s="110">
        <f>R33</f>
        <v>15425</v>
      </c>
      <c r="T33" s="173">
        <v>205.36</v>
      </c>
      <c r="U33" s="73">
        <f>+R33/30*5</f>
        <v>2570.833333333333</v>
      </c>
      <c r="V33" s="73">
        <f>+R33/30*50</f>
        <v>25708.333333333332</v>
      </c>
      <c r="W33" s="73">
        <f>R33/30*15</f>
        <v>7712.4999999999991</v>
      </c>
      <c r="X33" s="39">
        <f t="shared" si="24"/>
        <v>2699.375</v>
      </c>
      <c r="Y33" s="73">
        <f t="shared" si="1"/>
        <v>462.75</v>
      </c>
      <c r="Z33" s="73">
        <v>938.495</v>
      </c>
      <c r="AA33" s="73">
        <f t="shared" si="2"/>
        <v>308.5</v>
      </c>
      <c r="AB33" s="119">
        <v>0.20499999999999999</v>
      </c>
      <c r="AC33" s="112">
        <f t="shared" si="3"/>
        <v>3162.125</v>
      </c>
      <c r="AD33" s="113">
        <f t="shared" si="4"/>
        <v>0</v>
      </c>
      <c r="AE33" s="112"/>
      <c r="AF33" s="115" t="s">
        <v>43</v>
      </c>
      <c r="AG33" s="115">
        <f>AX33</f>
        <v>17046.302372000002</v>
      </c>
      <c r="AH33" s="45">
        <f t="shared" si="5"/>
        <v>2570.833333333333</v>
      </c>
      <c r="AI33" s="115">
        <f t="shared" si="6"/>
        <v>334028.06237199996</v>
      </c>
      <c r="AJ33" s="105">
        <v>12</v>
      </c>
      <c r="AK33" s="106">
        <v>0.03</v>
      </c>
      <c r="AL33" s="105">
        <f t="shared" si="7"/>
        <v>462.75</v>
      </c>
      <c r="AM33" s="105">
        <f>AL33*AJ33</f>
        <v>5553</v>
      </c>
      <c r="AN33" s="105">
        <f>AL33/30*20*0.25</f>
        <v>77.125</v>
      </c>
      <c r="AO33" s="105">
        <f>AL33/30*50</f>
        <v>771.25</v>
      </c>
      <c r="AP33" s="105">
        <f t="shared" si="11"/>
        <v>7944</v>
      </c>
      <c r="AQ33" s="105">
        <f>AL33/2</f>
        <v>231.375</v>
      </c>
      <c r="AR33" s="107">
        <f>AM33*0.09</f>
        <v>499.77</v>
      </c>
      <c r="AS33" s="105">
        <f>AM33*0.03</f>
        <v>166.59</v>
      </c>
      <c r="AT33" s="105">
        <f>AM33*0.099724</f>
        <v>553.76737199999991</v>
      </c>
      <c r="AU33" s="105">
        <f>AM33*0.02</f>
        <v>111.06</v>
      </c>
      <c r="AV33" s="105">
        <f t="shared" ref="AV33:AV37" si="39">AM33*AB33</f>
        <v>1138.365</v>
      </c>
      <c r="AW33" s="105">
        <f t="shared" si="38"/>
        <v>0</v>
      </c>
      <c r="AX33" s="108">
        <f>AM33+AN33+AO33+AP33+AQ33+AR33+AS33+AT33+AU33+AV33+AW33</f>
        <v>17046.302372000002</v>
      </c>
      <c r="BC33" s="8">
        <v>334028.06237200001</v>
      </c>
      <c r="BD33" s="129">
        <f t="shared" si="20"/>
        <v>18587.125</v>
      </c>
      <c r="BE33" s="89">
        <f>((BD33*12)+AH33)</f>
        <v>225616.33333333334</v>
      </c>
      <c r="BF33" s="76">
        <f t="shared" si="25"/>
        <v>0</v>
      </c>
    </row>
    <row r="34" spans="1:58" s="70" customFormat="1" ht="57.75" customHeight="1" x14ac:dyDescent="0.2">
      <c r="A34" s="64">
        <v>28</v>
      </c>
      <c r="B34" s="30" t="s">
        <v>154</v>
      </c>
      <c r="C34" s="64">
        <v>13</v>
      </c>
      <c r="D34" s="63">
        <v>10</v>
      </c>
      <c r="E34" s="62" t="s">
        <v>44</v>
      </c>
      <c r="F34" s="63">
        <v>618</v>
      </c>
      <c r="G34" s="63"/>
      <c r="H34" s="33" t="s">
        <v>180</v>
      </c>
      <c r="I34" s="124" t="s">
        <v>39</v>
      </c>
      <c r="J34" s="34">
        <v>43450</v>
      </c>
      <c r="K34" s="35">
        <v>12</v>
      </c>
      <c r="L34" s="35">
        <v>40</v>
      </c>
      <c r="M34" s="35" t="s">
        <v>59</v>
      </c>
      <c r="N34" s="164" t="s">
        <v>164</v>
      </c>
      <c r="O34" s="56" t="s">
        <v>74</v>
      </c>
      <c r="P34" s="136" t="s">
        <v>45</v>
      </c>
      <c r="Q34" s="64">
        <v>1</v>
      </c>
      <c r="R34" s="65">
        <v>13966</v>
      </c>
      <c r="S34" s="110">
        <f t="shared" si="22"/>
        <v>13966</v>
      </c>
      <c r="T34" s="173">
        <v>0</v>
      </c>
      <c r="U34" s="73">
        <f t="shared" si="23"/>
        <v>2327.666666666667</v>
      </c>
      <c r="V34" s="73">
        <f t="shared" si="0"/>
        <v>23276.666666666668</v>
      </c>
      <c r="W34" s="73">
        <f t="shared" si="26"/>
        <v>6983</v>
      </c>
      <c r="X34" s="39">
        <f t="shared" si="24"/>
        <v>2444.0499999999997</v>
      </c>
      <c r="Y34" s="74">
        <f t="shared" si="1"/>
        <v>418.97999999999996</v>
      </c>
      <c r="Z34" s="73">
        <v>817.1600000000002</v>
      </c>
      <c r="AA34" s="73">
        <f t="shared" si="2"/>
        <v>279.32</v>
      </c>
      <c r="AB34" s="119">
        <v>0.20499999999999999</v>
      </c>
      <c r="AC34" s="112">
        <f t="shared" si="3"/>
        <v>2863.0299999999997</v>
      </c>
      <c r="AD34" s="113">
        <f t="shared" si="4"/>
        <v>0</v>
      </c>
      <c r="AE34" s="112"/>
      <c r="AF34" s="116" t="s">
        <v>43</v>
      </c>
      <c r="AG34" s="115">
        <f t="shared" si="27"/>
        <v>15434.345538240001</v>
      </c>
      <c r="AH34" s="45">
        <f t="shared" si="5"/>
        <v>2327.666666666667</v>
      </c>
      <c r="AI34" s="115">
        <f t="shared" si="6"/>
        <v>299811.82553823997</v>
      </c>
      <c r="AJ34" s="105">
        <v>12</v>
      </c>
      <c r="AK34" s="106">
        <v>0.03</v>
      </c>
      <c r="AL34" s="105">
        <f t="shared" si="7"/>
        <v>418.97999999999996</v>
      </c>
      <c r="AM34" s="105">
        <f t="shared" si="8"/>
        <v>5027.7599999999993</v>
      </c>
      <c r="AN34" s="105">
        <f t="shared" si="9"/>
        <v>69.83</v>
      </c>
      <c r="AO34" s="105">
        <f t="shared" si="10"/>
        <v>698.3</v>
      </c>
      <c r="AP34" s="105">
        <f t="shared" si="11"/>
        <v>7193</v>
      </c>
      <c r="AQ34" s="105">
        <f t="shared" si="12"/>
        <v>209.48999999999998</v>
      </c>
      <c r="AR34" s="107">
        <f t="shared" si="13"/>
        <v>452.49839999999995</v>
      </c>
      <c r="AS34" s="105">
        <f t="shared" si="14"/>
        <v>150.83279999999996</v>
      </c>
      <c r="AT34" s="105">
        <f t="shared" si="15"/>
        <v>501.38833823999988</v>
      </c>
      <c r="AU34" s="105">
        <f t="shared" si="16"/>
        <v>100.55519999999999</v>
      </c>
      <c r="AV34" s="105">
        <f t="shared" si="39"/>
        <v>1030.6907999999999</v>
      </c>
      <c r="AW34" s="105">
        <f t="shared" si="38"/>
        <v>0</v>
      </c>
      <c r="AX34" s="108">
        <f t="shared" si="19"/>
        <v>15434.345538240001</v>
      </c>
      <c r="BC34" s="8">
        <v>299811.82553823997</v>
      </c>
      <c r="BD34" s="134">
        <f t="shared" si="20"/>
        <v>16829.03</v>
      </c>
      <c r="BE34" s="135">
        <f t="shared" si="21"/>
        <v>204276.02666666664</v>
      </c>
      <c r="BF34" s="76">
        <f>AI34-BC34</f>
        <v>0</v>
      </c>
    </row>
    <row r="35" spans="1:58" s="70" customFormat="1" ht="57.75" customHeight="1" x14ac:dyDescent="0.2">
      <c r="A35" s="64">
        <v>29</v>
      </c>
      <c r="B35" s="30" t="s">
        <v>154</v>
      </c>
      <c r="C35" s="64">
        <v>13</v>
      </c>
      <c r="D35" s="63">
        <v>10</v>
      </c>
      <c r="E35" s="62" t="s">
        <v>44</v>
      </c>
      <c r="F35" s="63">
        <v>618</v>
      </c>
      <c r="G35" s="63"/>
      <c r="H35" s="33" t="s">
        <v>84</v>
      </c>
      <c r="I35" s="124" t="s">
        <v>39</v>
      </c>
      <c r="J35" s="75">
        <v>41396</v>
      </c>
      <c r="K35" s="35">
        <v>12</v>
      </c>
      <c r="L35" s="35">
        <v>40</v>
      </c>
      <c r="M35" s="35" t="s">
        <v>59</v>
      </c>
      <c r="N35" s="164" t="s">
        <v>85</v>
      </c>
      <c r="O35" s="56" t="s">
        <v>45</v>
      </c>
      <c r="P35" s="56" t="s">
        <v>46</v>
      </c>
      <c r="Q35" s="64">
        <v>1</v>
      </c>
      <c r="R35" s="65">
        <v>13966</v>
      </c>
      <c r="S35" s="110">
        <f t="shared" si="22"/>
        <v>13966</v>
      </c>
      <c r="T35" s="173">
        <v>205.36</v>
      </c>
      <c r="U35" s="73">
        <f t="shared" si="23"/>
        <v>2327.666666666667</v>
      </c>
      <c r="V35" s="73">
        <f t="shared" si="0"/>
        <v>23276.666666666668</v>
      </c>
      <c r="W35" s="73">
        <f t="shared" si="26"/>
        <v>6983</v>
      </c>
      <c r="X35" s="39">
        <f t="shared" si="24"/>
        <v>2444.0499999999997</v>
      </c>
      <c r="Y35" s="74">
        <f t="shared" si="1"/>
        <v>418.97999999999996</v>
      </c>
      <c r="Z35" s="73">
        <v>883.63</v>
      </c>
      <c r="AA35" s="73">
        <f t="shared" si="2"/>
        <v>279.32</v>
      </c>
      <c r="AB35" s="119">
        <v>0.20499999999999999</v>
      </c>
      <c r="AC35" s="112">
        <f t="shared" si="3"/>
        <v>2863.0299999999997</v>
      </c>
      <c r="AD35" s="113">
        <f t="shared" si="4"/>
        <v>0</v>
      </c>
      <c r="AE35" s="112"/>
      <c r="AF35" s="116" t="s">
        <v>43</v>
      </c>
      <c r="AG35" s="115">
        <f t="shared" si="27"/>
        <v>15434.345538240001</v>
      </c>
      <c r="AH35" s="45">
        <f t="shared" si="5"/>
        <v>2327.666666666667</v>
      </c>
      <c r="AI35" s="115">
        <f t="shared" si="6"/>
        <v>303073.78553823999</v>
      </c>
      <c r="AJ35" s="105">
        <v>12</v>
      </c>
      <c r="AK35" s="106">
        <v>0.03</v>
      </c>
      <c r="AL35" s="105">
        <f t="shared" si="7"/>
        <v>418.97999999999996</v>
      </c>
      <c r="AM35" s="105">
        <f t="shared" si="8"/>
        <v>5027.7599999999993</v>
      </c>
      <c r="AN35" s="105">
        <f t="shared" si="9"/>
        <v>69.83</v>
      </c>
      <c r="AO35" s="105">
        <f t="shared" si="10"/>
        <v>698.3</v>
      </c>
      <c r="AP35" s="105">
        <f t="shared" si="11"/>
        <v>7193</v>
      </c>
      <c r="AQ35" s="105">
        <f t="shared" si="12"/>
        <v>209.48999999999998</v>
      </c>
      <c r="AR35" s="107">
        <f t="shared" si="13"/>
        <v>452.49839999999995</v>
      </c>
      <c r="AS35" s="105">
        <f t="shared" si="14"/>
        <v>150.83279999999996</v>
      </c>
      <c r="AT35" s="105">
        <f t="shared" si="15"/>
        <v>501.38833823999988</v>
      </c>
      <c r="AU35" s="105">
        <f t="shared" si="16"/>
        <v>100.55519999999999</v>
      </c>
      <c r="AV35" s="105">
        <f t="shared" si="39"/>
        <v>1030.6907999999999</v>
      </c>
      <c r="AW35" s="105">
        <f t="shared" si="38"/>
        <v>0</v>
      </c>
      <c r="AX35" s="108">
        <f t="shared" si="19"/>
        <v>15434.345538240001</v>
      </c>
      <c r="BC35" s="8">
        <v>303073.78553823999</v>
      </c>
      <c r="BD35" s="129">
        <f t="shared" si="20"/>
        <v>16829.03</v>
      </c>
      <c r="BE35" s="89">
        <f t="shared" si="21"/>
        <v>204276.02666666664</v>
      </c>
      <c r="BF35" s="76">
        <f t="shared" si="25"/>
        <v>0</v>
      </c>
    </row>
    <row r="36" spans="1:58" s="109" customFormat="1" ht="57.75" customHeight="1" x14ac:dyDescent="0.2">
      <c r="A36" s="64">
        <v>30</v>
      </c>
      <c r="B36" s="30" t="s">
        <v>154</v>
      </c>
      <c r="C36" s="64">
        <v>13</v>
      </c>
      <c r="D36" s="63">
        <v>10</v>
      </c>
      <c r="E36" s="62" t="s">
        <v>49</v>
      </c>
      <c r="F36" s="63">
        <v>618</v>
      </c>
      <c r="G36" s="63"/>
      <c r="H36" s="33" t="s">
        <v>86</v>
      </c>
      <c r="I36" s="124" t="s">
        <v>50</v>
      </c>
      <c r="J36" s="34">
        <v>39554</v>
      </c>
      <c r="K36" s="35">
        <v>12</v>
      </c>
      <c r="L36" s="35">
        <v>40</v>
      </c>
      <c r="M36" s="35" t="s">
        <v>59</v>
      </c>
      <c r="N36" s="164" t="s">
        <v>87</v>
      </c>
      <c r="O36" s="56" t="s">
        <v>88</v>
      </c>
      <c r="P36" s="56" t="s">
        <v>161</v>
      </c>
      <c r="Q36" s="64">
        <v>1</v>
      </c>
      <c r="R36" s="65">
        <v>13966</v>
      </c>
      <c r="S36" s="110">
        <f>R36</f>
        <v>13966</v>
      </c>
      <c r="T36" s="173">
        <v>308.04000000000002</v>
      </c>
      <c r="U36" s="73">
        <f>+R36/30*5</f>
        <v>2327.666666666667</v>
      </c>
      <c r="V36" s="73">
        <f>+R36/30*50</f>
        <v>23276.666666666668</v>
      </c>
      <c r="W36" s="73">
        <f>R36/30*15</f>
        <v>6983</v>
      </c>
      <c r="X36" s="39">
        <f t="shared" si="24"/>
        <v>2444.0499999999997</v>
      </c>
      <c r="Y36" s="74">
        <f t="shared" si="1"/>
        <v>418.97999999999996</v>
      </c>
      <c r="Z36" s="73">
        <v>886.875</v>
      </c>
      <c r="AA36" s="73">
        <f t="shared" si="2"/>
        <v>279.32</v>
      </c>
      <c r="AB36" s="119">
        <v>0.20499999999999999</v>
      </c>
      <c r="AC36" s="112">
        <f t="shared" si="3"/>
        <v>2863.0299999999997</v>
      </c>
      <c r="AD36" s="113">
        <f t="shared" si="4"/>
        <v>0</v>
      </c>
      <c r="AE36" s="112"/>
      <c r="AF36" s="116" t="s">
        <v>43</v>
      </c>
      <c r="AG36" s="115">
        <f>AX36</f>
        <v>15434.345538240001</v>
      </c>
      <c r="AH36" s="45">
        <f t="shared" si="5"/>
        <v>2327.666666666667</v>
      </c>
      <c r="AI36" s="115">
        <f t="shared" si="6"/>
        <v>304344.88553823996</v>
      </c>
      <c r="AJ36" s="105">
        <v>12</v>
      </c>
      <c r="AK36" s="106">
        <v>0.03</v>
      </c>
      <c r="AL36" s="105">
        <f t="shared" si="7"/>
        <v>418.97999999999996</v>
      </c>
      <c r="AM36" s="105">
        <f>AL36*AJ36</f>
        <v>5027.7599999999993</v>
      </c>
      <c r="AN36" s="105">
        <f>AL36/30*20*0.25</f>
        <v>69.83</v>
      </c>
      <c r="AO36" s="105">
        <f>AL36/30*50</f>
        <v>698.3</v>
      </c>
      <c r="AP36" s="105">
        <f t="shared" si="11"/>
        <v>7193</v>
      </c>
      <c r="AQ36" s="105">
        <f>AL36/2</f>
        <v>209.48999999999998</v>
      </c>
      <c r="AR36" s="107">
        <f>AM36*0.09</f>
        <v>452.49839999999995</v>
      </c>
      <c r="AS36" s="105">
        <f>AM36*0.03</f>
        <v>150.83279999999996</v>
      </c>
      <c r="AT36" s="105">
        <f>AM36*0.099724</f>
        <v>501.38833823999988</v>
      </c>
      <c r="AU36" s="105">
        <f>AM36*0.02</f>
        <v>100.55519999999999</v>
      </c>
      <c r="AV36" s="105">
        <f t="shared" si="39"/>
        <v>1030.6907999999999</v>
      </c>
      <c r="AW36" s="105">
        <f t="shared" si="38"/>
        <v>0</v>
      </c>
      <c r="AX36" s="108">
        <f>AM36+AN36+AO36+AP36+AQ36+AR36+AS36+AT36+AU36+AV36+AW36</f>
        <v>15434.345538240001</v>
      </c>
      <c r="BC36" s="76">
        <v>304344.88553824002</v>
      </c>
      <c r="BD36" s="129">
        <f t="shared" si="20"/>
        <v>16829.03</v>
      </c>
      <c r="BE36" s="89">
        <f t="shared" si="21"/>
        <v>204276.02666666664</v>
      </c>
      <c r="BF36" s="76">
        <f t="shared" si="25"/>
        <v>0</v>
      </c>
    </row>
    <row r="37" spans="1:58" s="70" customFormat="1" ht="57.75" customHeight="1" x14ac:dyDescent="0.2">
      <c r="A37" s="64">
        <v>31</v>
      </c>
      <c r="B37" s="30" t="s">
        <v>154</v>
      </c>
      <c r="C37" s="64">
        <v>13</v>
      </c>
      <c r="D37" s="63">
        <v>10</v>
      </c>
      <c r="E37" s="62" t="s">
        <v>49</v>
      </c>
      <c r="F37" s="63">
        <v>618</v>
      </c>
      <c r="G37" s="63"/>
      <c r="H37" s="33" t="s">
        <v>89</v>
      </c>
      <c r="I37" s="124" t="s">
        <v>39</v>
      </c>
      <c r="J37" s="34">
        <v>40909</v>
      </c>
      <c r="K37" s="35">
        <v>11</v>
      </c>
      <c r="L37" s="35">
        <v>40</v>
      </c>
      <c r="M37" s="35" t="s">
        <v>59</v>
      </c>
      <c r="N37" s="164" t="s">
        <v>90</v>
      </c>
      <c r="O37" s="56" t="s">
        <v>88</v>
      </c>
      <c r="P37" s="56" t="s">
        <v>161</v>
      </c>
      <c r="Q37" s="64">
        <v>1</v>
      </c>
      <c r="R37" s="65">
        <v>13214</v>
      </c>
      <c r="S37" s="110">
        <f t="shared" si="22"/>
        <v>13214</v>
      </c>
      <c r="T37" s="173">
        <v>205.36</v>
      </c>
      <c r="U37" s="73">
        <f t="shared" si="23"/>
        <v>2202.333333333333</v>
      </c>
      <c r="V37" s="73">
        <f t="shared" si="0"/>
        <v>22023.333333333332</v>
      </c>
      <c r="W37" s="73">
        <f t="shared" si="26"/>
        <v>6607</v>
      </c>
      <c r="X37" s="39">
        <f t="shared" si="24"/>
        <v>2312.4499999999998</v>
      </c>
      <c r="Y37" s="73">
        <f t="shared" si="1"/>
        <v>396.41999999999996</v>
      </c>
      <c r="Z37" s="73">
        <v>855.34</v>
      </c>
      <c r="AA37" s="73">
        <f t="shared" si="2"/>
        <v>264.28000000000003</v>
      </c>
      <c r="AB37" s="119">
        <v>0.20499999999999999</v>
      </c>
      <c r="AC37" s="112">
        <f t="shared" si="3"/>
        <v>2708.87</v>
      </c>
      <c r="AD37" s="113">
        <f t="shared" si="4"/>
        <v>0</v>
      </c>
      <c r="AE37" s="112"/>
      <c r="AF37" s="115" t="s">
        <v>43</v>
      </c>
      <c r="AG37" s="115">
        <f t="shared" si="27"/>
        <v>14603.589856959994</v>
      </c>
      <c r="AH37" s="45">
        <f t="shared" si="5"/>
        <v>2202.333333333333</v>
      </c>
      <c r="AI37" s="115">
        <f t="shared" si="6"/>
        <v>287119.22985695995</v>
      </c>
      <c r="AJ37" s="105">
        <v>12</v>
      </c>
      <c r="AK37" s="106">
        <v>0.03</v>
      </c>
      <c r="AL37" s="105">
        <f t="shared" si="7"/>
        <v>396.41999999999996</v>
      </c>
      <c r="AM37" s="105">
        <f t="shared" si="8"/>
        <v>4757.0399999999991</v>
      </c>
      <c r="AN37" s="105">
        <f t="shared" si="9"/>
        <v>66.069999999999993</v>
      </c>
      <c r="AO37" s="105">
        <f t="shared" si="10"/>
        <v>660.69999999999993</v>
      </c>
      <c r="AP37" s="105">
        <f t="shared" si="11"/>
        <v>6806</v>
      </c>
      <c r="AQ37" s="105">
        <f t="shared" si="12"/>
        <v>198.20999999999998</v>
      </c>
      <c r="AR37" s="107">
        <f t="shared" si="13"/>
        <v>428.13359999999989</v>
      </c>
      <c r="AS37" s="105">
        <f t="shared" si="14"/>
        <v>142.71119999999996</v>
      </c>
      <c r="AT37" s="105">
        <f t="shared" si="15"/>
        <v>474.3910569599999</v>
      </c>
      <c r="AU37" s="105">
        <f t="shared" si="16"/>
        <v>95.140799999999984</v>
      </c>
      <c r="AV37" s="105">
        <f t="shared" si="39"/>
        <v>975.19319999999971</v>
      </c>
      <c r="AW37" s="105">
        <f t="shared" si="38"/>
        <v>0</v>
      </c>
      <c r="AX37" s="108">
        <f t="shared" si="19"/>
        <v>14603.589856959994</v>
      </c>
      <c r="BC37" s="8">
        <v>287119.22985696001</v>
      </c>
      <c r="BD37" s="129">
        <f t="shared" si="20"/>
        <v>15922.869999999999</v>
      </c>
      <c r="BE37" s="89">
        <f t="shared" si="21"/>
        <v>193276.77333333335</v>
      </c>
      <c r="BF37" s="76">
        <f t="shared" si="25"/>
        <v>0</v>
      </c>
    </row>
    <row r="38" spans="1:58" s="70" customFormat="1" ht="57.75" customHeight="1" x14ac:dyDescent="0.2">
      <c r="A38" s="64">
        <v>32</v>
      </c>
      <c r="B38" s="30" t="s">
        <v>154</v>
      </c>
      <c r="C38" s="64">
        <v>13</v>
      </c>
      <c r="D38" s="63">
        <v>10</v>
      </c>
      <c r="E38" s="62" t="s">
        <v>49</v>
      </c>
      <c r="F38" s="63">
        <v>618</v>
      </c>
      <c r="G38" s="63"/>
      <c r="H38" s="33" t="s">
        <v>91</v>
      </c>
      <c r="I38" s="124" t="s">
        <v>50</v>
      </c>
      <c r="J38" s="34">
        <v>38777</v>
      </c>
      <c r="K38" s="64">
        <v>11</v>
      </c>
      <c r="L38" s="35">
        <v>40</v>
      </c>
      <c r="M38" s="35" t="s">
        <v>59</v>
      </c>
      <c r="N38" s="164" t="s">
        <v>92</v>
      </c>
      <c r="O38" s="56" t="s">
        <v>88</v>
      </c>
      <c r="P38" s="56" t="s">
        <v>161</v>
      </c>
      <c r="Q38" s="64">
        <v>1</v>
      </c>
      <c r="R38" s="65">
        <v>13214</v>
      </c>
      <c r="S38" s="110">
        <f t="shared" si="22"/>
        <v>13214</v>
      </c>
      <c r="T38" s="173">
        <v>308.04000000000002</v>
      </c>
      <c r="U38" s="73">
        <f t="shared" si="23"/>
        <v>2202.333333333333</v>
      </c>
      <c r="V38" s="73">
        <f t="shared" si="0"/>
        <v>22023.333333333332</v>
      </c>
      <c r="W38" s="73">
        <f t="shared" si="26"/>
        <v>6607</v>
      </c>
      <c r="X38" s="39">
        <f t="shared" si="24"/>
        <v>2312.4499999999998</v>
      </c>
      <c r="Y38" s="73">
        <f t="shared" si="1"/>
        <v>396.41999999999996</v>
      </c>
      <c r="Z38" s="73">
        <v>858.58500000000004</v>
      </c>
      <c r="AA38" s="73">
        <f t="shared" si="2"/>
        <v>264.28000000000003</v>
      </c>
      <c r="AB38" s="119">
        <v>0.20499999999999999</v>
      </c>
      <c r="AC38" s="112">
        <f t="shared" si="3"/>
        <v>2708.87</v>
      </c>
      <c r="AD38" s="113">
        <f t="shared" si="4"/>
        <v>0</v>
      </c>
      <c r="AE38" s="112"/>
      <c r="AF38" s="115" t="s">
        <v>43</v>
      </c>
      <c r="AG38" s="115">
        <f t="shared" si="27"/>
        <v>14603.589856959994</v>
      </c>
      <c r="AH38" s="45">
        <f t="shared" si="5"/>
        <v>2202.333333333333</v>
      </c>
      <c r="AI38" s="115">
        <f t="shared" si="6"/>
        <v>288390.32985695999</v>
      </c>
      <c r="AJ38" s="105">
        <v>12</v>
      </c>
      <c r="AK38" s="106">
        <v>0.03</v>
      </c>
      <c r="AL38" s="105">
        <f t="shared" si="7"/>
        <v>396.41999999999996</v>
      </c>
      <c r="AM38" s="105">
        <f t="shared" si="8"/>
        <v>4757.0399999999991</v>
      </c>
      <c r="AN38" s="105">
        <f t="shared" si="9"/>
        <v>66.069999999999993</v>
      </c>
      <c r="AO38" s="105">
        <f t="shared" si="10"/>
        <v>660.69999999999993</v>
      </c>
      <c r="AP38" s="105">
        <f t="shared" si="11"/>
        <v>6806</v>
      </c>
      <c r="AQ38" s="105">
        <f t="shared" si="12"/>
        <v>198.20999999999998</v>
      </c>
      <c r="AR38" s="107">
        <f t="shared" si="13"/>
        <v>428.13359999999989</v>
      </c>
      <c r="AS38" s="105">
        <f t="shared" si="14"/>
        <v>142.71119999999996</v>
      </c>
      <c r="AT38" s="105">
        <f t="shared" si="15"/>
        <v>474.3910569599999</v>
      </c>
      <c r="AU38" s="105">
        <f t="shared" si="16"/>
        <v>95.140799999999984</v>
      </c>
      <c r="AV38" s="105">
        <f t="shared" ref="AV38:AV44" si="40">AM38*AB38</f>
        <v>975.19319999999971</v>
      </c>
      <c r="AW38" s="105">
        <f t="shared" si="38"/>
        <v>0</v>
      </c>
      <c r="AX38" s="108">
        <f t="shared" si="19"/>
        <v>14603.589856959994</v>
      </c>
      <c r="BC38" s="8">
        <v>288390.32985695999</v>
      </c>
      <c r="BD38" s="129">
        <f t="shared" si="20"/>
        <v>15922.869999999999</v>
      </c>
      <c r="BE38" s="89">
        <f t="shared" si="21"/>
        <v>193276.77333333335</v>
      </c>
      <c r="BF38" s="76">
        <f t="shared" si="25"/>
        <v>0</v>
      </c>
    </row>
    <row r="39" spans="1:58" s="109" customFormat="1" ht="57.75" customHeight="1" x14ac:dyDescent="0.2">
      <c r="A39" s="64">
        <v>34</v>
      </c>
      <c r="B39" s="30" t="s">
        <v>154</v>
      </c>
      <c r="C39" s="64">
        <v>13</v>
      </c>
      <c r="D39" s="63">
        <v>10</v>
      </c>
      <c r="E39" s="62" t="s">
        <v>44</v>
      </c>
      <c r="F39" s="63">
        <v>618</v>
      </c>
      <c r="G39" s="63"/>
      <c r="H39" s="33" t="s">
        <v>95</v>
      </c>
      <c r="I39" s="124" t="s">
        <v>50</v>
      </c>
      <c r="J39" s="34">
        <v>38353</v>
      </c>
      <c r="K39" s="35">
        <v>11</v>
      </c>
      <c r="L39" s="35">
        <v>40</v>
      </c>
      <c r="M39" s="35" t="s">
        <v>59</v>
      </c>
      <c r="N39" s="164" t="s">
        <v>96</v>
      </c>
      <c r="O39" s="56" t="s">
        <v>74</v>
      </c>
      <c r="P39" s="56" t="s">
        <v>45</v>
      </c>
      <c r="Q39" s="64">
        <v>1</v>
      </c>
      <c r="R39" s="65">
        <v>13214</v>
      </c>
      <c r="S39" s="110">
        <f t="shared" si="22"/>
        <v>13214</v>
      </c>
      <c r="T39" s="173">
        <v>308.04000000000002</v>
      </c>
      <c r="U39" s="73">
        <f t="shared" si="23"/>
        <v>2202.333333333333</v>
      </c>
      <c r="V39" s="73">
        <f t="shared" si="0"/>
        <v>22023.333333333332</v>
      </c>
      <c r="W39" s="73">
        <f t="shared" si="26"/>
        <v>6607</v>
      </c>
      <c r="X39" s="39">
        <f t="shared" si="24"/>
        <v>2312.4499999999998</v>
      </c>
      <c r="Y39" s="74">
        <f t="shared" si="1"/>
        <v>396.41999999999996</v>
      </c>
      <c r="Z39" s="73">
        <v>860.21</v>
      </c>
      <c r="AA39" s="73">
        <f t="shared" si="2"/>
        <v>264.28000000000003</v>
      </c>
      <c r="AB39" s="119">
        <v>0.20499999999999999</v>
      </c>
      <c r="AC39" s="112">
        <f t="shared" si="3"/>
        <v>2708.87</v>
      </c>
      <c r="AD39" s="113">
        <f t="shared" si="4"/>
        <v>0</v>
      </c>
      <c r="AE39" s="112"/>
      <c r="AF39" s="116" t="s">
        <v>43</v>
      </c>
      <c r="AG39" s="115">
        <f t="shared" si="27"/>
        <v>14603.589856959994</v>
      </c>
      <c r="AH39" s="45">
        <f t="shared" si="5"/>
        <v>2202.333333333333</v>
      </c>
      <c r="AI39" s="115">
        <f t="shared" si="6"/>
        <v>288409.82985695999</v>
      </c>
      <c r="AJ39" s="105">
        <v>12</v>
      </c>
      <c r="AK39" s="106">
        <v>0.03</v>
      </c>
      <c r="AL39" s="105">
        <f t="shared" si="7"/>
        <v>396.41999999999996</v>
      </c>
      <c r="AM39" s="105">
        <f t="shared" si="8"/>
        <v>4757.0399999999991</v>
      </c>
      <c r="AN39" s="105">
        <f t="shared" si="9"/>
        <v>66.069999999999993</v>
      </c>
      <c r="AO39" s="105">
        <f t="shared" si="10"/>
        <v>660.69999999999993</v>
      </c>
      <c r="AP39" s="105">
        <f t="shared" si="11"/>
        <v>6806</v>
      </c>
      <c r="AQ39" s="105">
        <f t="shared" si="12"/>
        <v>198.20999999999998</v>
      </c>
      <c r="AR39" s="107">
        <f t="shared" si="13"/>
        <v>428.13359999999989</v>
      </c>
      <c r="AS39" s="105">
        <f t="shared" si="14"/>
        <v>142.71119999999996</v>
      </c>
      <c r="AT39" s="105">
        <f t="shared" si="15"/>
        <v>474.3910569599999</v>
      </c>
      <c r="AU39" s="105">
        <f t="shared" si="16"/>
        <v>95.140799999999984</v>
      </c>
      <c r="AV39" s="105">
        <f t="shared" si="40"/>
        <v>975.19319999999971</v>
      </c>
      <c r="AW39" s="105">
        <f t="shared" si="38"/>
        <v>0</v>
      </c>
      <c r="AX39" s="108">
        <f t="shared" si="19"/>
        <v>14603.589856959994</v>
      </c>
      <c r="BC39" s="8">
        <v>288409.82985695999</v>
      </c>
      <c r="BD39" s="129">
        <f t="shared" si="20"/>
        <v>15922.869999999999</v>
      </c>
      <c r="BE39" s="89">
        <f t="shared" si="21"/>
        <v>193276.77333333335</v>
      </c>
      <c r="BF39" s="76">
        <f t="shared" si="25"/>
        <v>0</v>
      </c>
    </row>
    <row r="40" spans="1:58" s="70" customFormat="1" ht="57.75" customHeight="1" x14ac:dyDescent="0.2">
      <c r="A40" s="64">
        <v>35</v>
      </c>
      <c r="B40" s="30" t="s">
        <v>154</v>
      </c>
      <c r="C40" s="64">
        <v>13</v>
      </c>
      <c r="D40" s="63">
        <v>10</v>
      </c>
      <c r="E40" s="62" t="s">
        <v>49</v>
      </c>
      <c r="F40" s="63">
        <v>618</v>
      </c>
      <c r="G40" s="63"/>
      <c r="H40" s="33" t="s">
        <v>153</v>
      </c>
      <c r="I40" s="124" t="s">
        <v>39</v>
      </c>
      <c r="J40" s="34">
        <v>42660</v>
      </c>
      <c r="K40" s="35">
        <v>11</v>
      </c>
      <c r="L40" s="35">
        <v>40</v>
      </c>
      <c r="M40" s="35" t="s">
        <v>59</v>
      </c>
      <c r="N40" s="164" t="s">
        <v>94</v>
      </c>
      <c r="O40" s="56" t="s">
        <v>88</v>
      </c>
      <c r="P40" s="56" t="s">
        <v>161</v>
      </c>
      <c r="Q40" s="64">
        <v>1</v>
      </c>
      <c r="R40" s="65">
        <v>13214</v>
      </c>
      <c r="S40" s="110">
        <f t="shared" si="22"/>
        <v>13214</v>
      </c>
      <c r="T40" s="173">
        <v>0</v>
      </c>
      <c r="U40" s="73">
        <f>+R40/30*5</f>
        <v>2202.333333333333</v>
      </c>
      <c r="V40" s="73">
        <f>+R40/30*50</f>
        <v>22023.333333333332</v>
      </c>
      <c r="W40" s="73">
        <f t="shared" si="26"/>
        <v>6607</v>
      </c>
      <c r="X40" s="39">
        <f t="shared" si="24"/>
        <v>2312.4499999999998</v>
      </c>
      <c r="Y40" s="73">
        <f t="shared" si="1"/>
        <v>396.41999999999996</v>
      </c>
      <c r="Z40" s="73">
        <v>781.94</v>
      </c>
      <c r="AA40" s="73">
        <f t="shared" si="2"/>
        <v>264.28000000000003</v>
      </c>
      <c r="AB40" s="119">
        <v>0.20499999999999999</v>
      </c>
      <c r="AC40" s="112">
        <f t="shared" si="3"/>
        <v>2708.87</v>
      </c>
      <c r="AD40" s="113">
        <f t="shared" si="4"/>
        <v>0</v>
      </c>
      <c r="AE40" s="112"/>
      <c r="AF40" s="115" t="s">
        <v>43</v>
      </c>
      <c r="AG40" s="115">
        <f t="shared" si="27"/>
        <v>14603.589856959994</v>
      </c>
      <c r="AH40" s="45">
        <f t="shared" si="5"/>
        <v>2202.333333333333</v>
      </c>
      <c r="AI40" s="115">
        <f t="shared" si="6"/>
        <v>283774.10985695996</v>
      </c>
      <c r="AJ40" s="105">
        <v>12</v>
      </c>
      <c r="AK40" s="106">
        <v>0.03</v>
      </c>
      <c r="AL40" s="105">
        <f t="shared" si="7"/>
        <v>396.41999999999996</v>
      </c>
      <c r="AM40" s="105">
        <f t="shared" si="8"/>
        <v>4757.0399999999991</v>
      </c>
      <c r="AN40" s="105">
        <f t="shared" si="9"/>
        <v>66.069999999999993</v>
      </c>
      <c r="AO40" s="105">
        <f t="shared" si="10"/>
        <v>660.69999999999993</v>
      </c>
      <c r="AP40" s="105">
        <f t="shared" si="11"/>
        <v>6806</v>
      </c>
      <c r="AQ40" s="105">
        <f t="shared" si="12"/>
        <v>198.20999999999998</v>
      </c>
      <c r="AR40" s="107">
        <f t="shared" si="13"/>
        <v>428.13359999999989</v>
      </c>
      <c r="AS40" s="105">
        <f t="shared" si="14"/>
        <v>142.71119999999996</v>
      </c>
      <c r="AT40" s="105">
        <f t="shared" si="15"/>
        <v>474.3910569599999</v>
      </c>
      <c r="AU40" s="105">
        <f t="shared" si="16"/>
        <v>95.140799999999984</v>
      </c>
      <c r="AV40" s="105">
        <f t="shared" si="40"/>
        <v>975.19319999999971</v>
      </c>
      <c r="AW40" s="105">
        <f t="shared" si="38"/>
        <v>0</v>
      </c>
      <c r="AX40" s="108">
        <f t="shared" si="19"/>
        <v>14603.589856959994</v>
      </c>
      <c r="BC40" s="8">
        <v>283206.08985696</v>
      </c>
      <c r="BD40" s="129">
        <f t="shared" si="20"/>
        <v>15922.869999999999</v>
      </c>
      <c r="BE40" s="89">
        <f t="shared" si="21"/>
        <v>193276.77333333335</v>
      </c>
      <c r="BF40" s="76">
        <f t="shared" si="25"/>
        <v>568.01999999996042</v>
      </c>
    </row>
    <row r="41" spans="1:58" s="70" customFormat="1" ht="57.75" customHeight="1" x14ac:dyDescent="0.2">
      <c r="A41" s="64">
        <v>38</v>
      </c>
      <c r="B41" s="30" t="s">
        <v>154</v>
      </c>
      <c r="C41" s="64">
        <v>13</v>
      </c>
      <c r="D41" s="63">
        <v>10</v>
      </c>
      <c r="E41" s="62" t="s">
        <v>44</v>
      </c>
      <c r="F41" s="63">
        <v>618</v>
      </c>
      <c r="G41" s="63"/>
      <c r="H41" s="33" t="s">
        <v>100</v>
      </c>
      <c r="I41" s="124" t="s">
        <v>50</v>
      </c>
      <c r="J41" s="34">
        <v>37375</v>
      </c>
      <c r="K41" s="35">
        <v>10</v>
      </c>
      <c r="L41" s="35">
        <v>40</v>
      </c>
      <c r="M41" s="35" t="s">
        <v>59</v>
      </c>
      <c r="N41" s="164" t="s">
        <v>101</v>
      </c>
      <c r="O41" s="56" t="s">
        <v>74</v>
      </c>
      <c r="P41" s="56" t="s">
        <v>45</v>
      </c>
      <c r="Q41" s="64">
        <v>1</v>
      </c>
      <c r="R41" s="65">
        <v>12605</v>
      </c>
      <c r="S41" s="110">
        <f t="shared" si="22"/>
        <v>12605</v>
      </c>
      <c r="T41" s="173">
        <v>410.72</v>
      </c>
      <c r="U41" s="73">
        <f>+R41/30*5</f>
        <v>2100.8333333333335</v>
      </c>
      <c r="V41" s="73">
        <f>+R41/30*50</f>
        <v>21008.333333333336</v>
      </c>
      <c r="W41" s="73">
        <f t="shared" si="26"/>
        <v>6302.5</v>
      </c>
      <c r="X41" s="39">
        <f t="shared" si="24"/>
        <v>2205.875</v>
      </c>
      <c r="Y41" s="73">
        <f t="shared" si="1"/>
        <v>378.15</v>
      </c>
      <c r="Z41" s="73">
        <v>830.72500000000002</v>
      </c>
      <c r="AA41" s="73">
        <f t="shared" si="2"/>
        <v>252.1</v>
      </c>
      <c r="AB41" s="119">
        <v>0.215</v>
      </c>
      <c r="AC41" s="112">
        <f t="shared" si="3"/>
        <v>2710.0749999999998</v>
      </c>
      <c r="AD41" s="113">
        <f t="shared" si="4"/>
        <v>0</v>
      </c>
      <c r="AE41" s="112"/>
      <c r="AF41" s="115" t="s">
        <v>43</v>
      </c>
      <c r="AG41" s="115">
        <f t="shared" si="27"/>
        <v>13975.5965672</v>
      </c>
      <c r="AH41" s="45">
        <f t="shared" si="5"/>
        <v>2100.8333333333335</v>
      </c>
      <c r="AI41" s="115">
        <f t="shared" si="6"/>
        <v>278199.83656719996</v>
      </c>
      <c r="AJ41" s="105">
        <v>12</v>
      </c>
      <c r="AK41" s="106">
        <v>0.03</v>
      </c>
      <c r="AL41" s="105">
        <f t="shared" si="7"/>
        <v>378.15</v>
      </c>
      <c r="AM41" s="105">
        <f t="shared" si="8"/>
        <v>4537.7999999999993</v>
      </c>
      <c r="AN41" s="105">
        <f t="shared" si="9"/>
        <v>63.024999999999991</v>
      </c>
      <c r="AO41" s="105">
        <f t="shared" si="10"/>
        <v>630.24999999999989</v>
      </c>
      <c r="AP41" s="105">
        <f t="shared" si="11"/>
        <v>6492</v>
      </c>
      <c r="AQ41" s="105">
        <f t="shared" si="12"/>
        <v>189.07499999999999</v>
      </c>
      <c r="AR41" s="107">
        <f t="shared" si="13"/>
        <v>408.40199999999993</v>
      </c>
      <c r="AS41" s="105">
        <f t="shared" si="14"/>
        <v>136.13399999999999</v>
      </c>
      <c r="AT41" s="105">
        <f t="shared" si="15"/>
        <v>452.52756719999991</v>
      </c>
      <c r="AU41" s="105">
        <f t="shared" si="16"/>
        <v>90.755999999999986</v>
      </c>
      <c r="AV41" s="105">
        <f t="shared" si="40"/>
        <v>975.62699999999984</v>
      </c>
      <c r="AW41" s="105">
        <f t="shared" ref="AW41:AW44" si="41">AM41*AE41</f>
        <v>0</v>
      </c>
      <c r="AX41" s="108">
        <f t="shared" si="19"/>
        <v>13975.5965672</v>
      </c>
      <c r="BC41" s="8">
        <v>278199.83656720002</v>
      </c>
      <c r="BD41" s="129">
        <f t="shared" si="20"/>
        <v>15315.075000000001</v>
      </c>
      <c r="BE41" s="89">
        <f t="shared" si="21"/>
        <v>185881.73333333337</v>
      </c>
      <c r="BF41" s="76">
        <f t="shared" si="25"/>
        <v>0</v>
      </c>
    </row>
    <row r="42" spans="1:58" s="76" customFormat="1" ht="57.75" customHeight="1" x14ac:dyDescent="0.2">
      <c r="A42" s="64">
        <v>39</v>
      </c>
      <c r="B42" s="30" t="s">
        <v>154</v>
      </c>
      <c r="C42" s="64">
        <v>13</v>
      </c>
      <c r="D42" s="63">
        <v>10</v>
      </c>
      <c r="E42" s="62" t="s">
        <v>49</v>
      </c>
      <c r="F42" s="63">
        <v>618</v>
      </c>
      <c r="G42" s="63"/>
      <c r="H42" s="33" t="s">
        <v>155</v>
      </c>
      <c r="I42" s="124" t="s">
        <v>50</v>
      </c>
      <c r="J42" s="34">
        <v>42675</v>
      </c>
      <c r="K42" s="35">
        <v>10</v>
      </c>
      <c r="L42" s="35">
        <v>40</v>
      </c>
      <c r="M42" s="35" t="s">
        <v>59</v>
      </c>
      <c r="N42" s="164" t="s">
        <v>102</v>
      </c>
      <c r="O42" s="56" t="s">
        <v>88</v>
      </c>
      <c r="P42" s="56" t="s">
        <v>161</v>
      </c>
      <c r="Q42" s="64">
        <v>1</v>
      </c>
      <c r="R42" s="65">
        <v>12605</v>
      </c>
      <c r="S42" s="110">
        <f>R42</f>
        <v>12605</v>
      </c>
      <c r="T42" s="173">
        <v>0</v>
      </c>
      <c r="U42" s="73">
        <f t="shared" si="23"/>
        <v>2100.8333333333335</v>
      </c>
      <c r="V42" s="73">
        <f t="shared" si="0"/>
        <v>21008.333333333336</v>
      </c>
      <c r="W42" s="73">
        <f t="shared" si="26"/>
        <v>6302.5</v>
      </c>
      <c r="X42" s="39">
        <f t="shared" si="24"/>
        <v>2205.875</v>
      </c>
      <c r="Y42" s="73">
        <f t="shared" si="1"/>
        <v>378.15</v>
      </c>
      <c r="Z42" s="73">
        <v>753.87</v>
      </c>
      <c r="AA42" s="73">
        <f t="shared" si="2"/>
        <v>252.1</v>
      </c>
      <c r="AB42" s="119">
        <v>0.215</v>
      </c>
      <c r="AC42" s="112">
        <f t="shared" si="3"/>
        <v>2710.0749999999998</v>
      </c>
      <c r="AD42" s="113">
        <f t="shared" si="4"/>
        <v>0</v>
      </c>
      <c r="AE42" s="112"/>
      <c r="AF42" s="115" t="s">
        <v>43</v>
      </c>
      <c r="AG42" s="115">
        <f t="shared" si="27"/>
        <v>13975.5965672</v>
      </c>
      <c r="AH42" s="45">
        <f t="shared" si="5"/>
        <v>2100.8333333333335</v>
      </c>
      <c r="AI42" s="115">
        <f t="shared" si="6"/>
        <v>272348.9365672</v>
      </c>
      <c r="AJ42" s="120">
        <v>12</v>
      </c>
      <c r="AK42" s="106">
        <v>0.03</v>
      </c>
      <c r="AL42" s="52">
        <f t="shared" si="7"/>
        <v>378.15</v>
      </c>
      <c r="AM42" s="52">
        <f t="shared" si="8"/>
        <v>4537.7999999999993</v>
      </c>
      <c r="AN42" s="52">
        <f t="shared" si="9"/>
        <v>63.024999999999991</v>
      </c>
      <c r="AO42" s="52">
        <f t="shared" si="10"/>
        <v>630.24999999999989</v>
      </c>
      <c r="AP42" s="52">
        <f t="shared" si="11"/>
        <v>6492</v>
      </c>
      <c r="AQ42" s="52">
        <f t="shared" si="12"/>
        <v>189.07499999999999</v>
      </c>
      <c r="AR42" s="53">
        <f t="shared" si="13"/>
        <v>408.40199999999993</v>
      </c>
      <c r="AS42" s="52">
        <f t="shared" si="14"/>
        <v>136.13399999999999</v>
      </c>
      <c r="AT42" s="52">
        <f t="shared" si="15"/>
        <v>452.52756719999991</v>
      </c>
      <c r="AU42" s="52">
        <f t="shared" si="16"/>
        <v>90.755999999999986</v>
      </c>
      <c r="AV42" s="52">
        <f t="shared" si="40"/>
        <v>975.62699999999984</v>
      </c>
      <c r="AW42" s="52">
        <f t="shared" si="41"/>
        <v>0</v>
      </c>
      <c r="AX42" s="54">
        <f t="shared" si="19"/>
        <v>13975.5965672</v>
      </c>
      <c r="BC42" s="8">
        <v>272247.17656719999</v>
      </c>
      <c r="BD42" s="129">
        <f t="shared" si="20"/>
        <v>15315.075000000001</v>
      </c>
      <c r="BE42" s="89">
        <f t="shared" si="21"/>
        <v>185881.73333333337</v>
      </c>
      <c r="BF42" s="76">
        <f t="shared" si="25"/>
        <v>101.76000000000931</v>
      </c>
    </row>
    <row r="43" spans="1:58" s="70" customFormat="1" ht="57.75" customHeight="1" x14ac:dyDescent="0.2">
      <c r="A43" s="64">
        <v>37</v>
      </c>
      <c r="B43" s="30" t="s">
        <v>154</v>
      </c>
      <c r="C43" s="64">
        <v>13</v>
      </c>
      <c r="D43" s="63">
        <v>10</v>
      </c>
      <c r="E43" s="62" t="s">
        <v>49</v>
      </c>
      <c r="F43" s="63">
        <v>618</v>
      </c>
      <c r="G43" s="63"/>
      <c r="H43" s="33" t="s">
        <v>98</v>
      </c>
      <c r="I43" s="124" t="s">
        <v>39</v>
      </c>
      <c r="J43" s="34">
        <v>41441</v>
      </c>
      <c r="K43" s="35">
        <v>9</v>
      </c>
      <c r="L43" s="35">
        <v>40</v>
      </c>
      <c r="M43" s="35" t="s">
        <v>59</v>
      </c>
      <c r="N43" s="163" t="s">
        <v>99</v>
      </c>
      <c r="O43" s="136" t="s">
        <v>161</v>
      </c>
      <c r="P43" s="56" t="s">
        <v>45</v>
      </c>
      <c r="Q43" s="64">
        <v>1</v>
      </c>
      <c r="R43" s="65">
        <v>12162</v>
      </c>
      <c r="S43" s="110">
        <f>R43</f>
        <v>12162</v>
      </c>
      <c r="T43" s="173">
        <v>205.36</v>
      </c>
      <c r="U43" s="73">
        <f>+R43/30*5</f>
        <v>2027</v>
      </c>
      <c r="V43" s="73">
        <f>+R43/30*50</f>
        <v>20270</v>
      </c>
      <c r="W43" s="73">
        <f>R43/30*15</f>
        <v>6081</v>
      </c>
      <c r="X43" s="39">
        <f t="shared" si="24"/>
        <v>2128.35</v>
      </c>
      <c r="Y43" s="73">
        <f t="shared" si="1"/>
        <v>364.86</v>
      </c>
      <c r="Z43" s="73">
        <v>804.36</v>
      </c>
      <c r="AA43" s="73">
        <f t="shared" si="2"/>
        <v>243.24</v>
      </c>
      <c r="AB43" s="119">
        <v>0.215</v>
      </c>
      <c r="AC43" s="112">
        <f t="shared" si="3"/>
        <v>2614.83</v>
      </c>
      <c r="AD43" s="113">
        <f t="shared" si="4"/>
        <v>0</v>
      </c>
      <c r="AE43" s="112"/>
      <c r="AF43" s="115" t="s">
        <v>43</v>
      </c>
      <c r="AG43" s="115">
        <f>AX43</f>
        <v>13484.58718368</v>
      </c>
      <c r="AH43" s="45">
        <f t="shared" si="5"/>
        <v>2027</v>
      </c>
      <c r="AI43" s="115">
        <f t="shared" si="6"/>
        <v>266165.58718367998</v>
      </c>
      <c r="AJ43" s="105">
        <v>12</v>
      </c>
      <c r="AK43" s="106">
        <v>0.03</v>
      </c>
      <c r="AL43" s="105">
        <f t="shared" si="7"/>
        <v>364.86</v>
      </c>
      <c r="AM43" s="105">
        <f>AL43*AJ43</f>
        <v>4378.32</v>
      </c>
      <c r="AN43" s="105">
        <f>AL43/30*20*0.25</f>
        <v>60.81</v>
      </c>
      <c r="AO43" s="105">
        <f>AL43/30*50</f>
        <v>608.1</v>
      </c>
      <c r="AP43" s="105">
        <f t="shared" si="11"/>
        <v>6264</v>
      </c>
      <c r="AQ43" s="105">
        <f>AL43/2</f>
        <v>182.43</v>
      </c>
      <c r="AR43" s="107">
        <f>AM43*0.09</f>
        <v>394.04879999999997</v>
      </c>
      <c r="AS43" s="105">
        <f>AM43*0.03</f>
        <v>131.34959999999998</v>
      </c>
      <c r="AT43" s="105">
        <f>AM43*0.099724</f>
        <v>436.62358367999997</v>
      </c>
      <c r="AU43" s="105">
        <f>AM43*0.02</f>
        <v>87.566400000000002</v>
      </c>
      <c r="AV43" s="105">
        <f>AM43*AB43</f>
        <v>941.33879999999988</v>
      </c>
      <c r="AW43" s="105">
        <f>AM43*AE43</f>
        <v>0</v>
      </c>
      <c r="AX43" s="108">
        <f>AM43+AN43+AO43+AP43+AQ43+AR43+AS43+AT43+AU43+AV43+AW43</f>
        <v>13484.58718368</v>
      </c>
      <c r="BC43" s="8">
        <v>266165.58718367998</v>
      </c>
      <c r="BD43" s="129">
        <f t="shared" si="20"/>
        <v>14776.83</v>
      </c>
      <c r="BE43" s="89">
        <f t="shared" si="21"/>
        <v>179348.96</v>
      </c>
      <c r="BF43" s="76">
        <f t="shared" si="25"/>
        <v>0</v>
      </c>
    </row>
    <row r="44" spans="1:58" s="8" customFormat="1" ht="57.75" customHeight="1" thickBot="1" x14ac:dyDescent="0.25">
      <c r="A44" s="50">
        <v>40</v>
      </c>
      <c r="B44" s="30" t="s">
        <v>154</v>
      </c>
      <c r="C44" s="29">
        <v>13</v>
      </c>
      <c r="D44" s="31">
        <v>10</v>
      </c>
      <c r="E44" s="30" t="s">
        <v>44</v>
      </c>
      <c r="F44" s="31">
        <v>618</v>
      </c>
      <c r="G44" s="31"/>
      <c r="H44" s="32" t="s">
        <v>103</v>
      </c>
      <c r="I44" s="125" t="s">
        <v>50</v>
      </c>
      <c r="J44" s="51">
        <v>37423</v>
      </c>
      <c r="K44" s="36">
        <v>7</v>
      </c>
      <c r="L44" s="36">
        <v>40</v>
      </c>
      <c r="M44" s="36" t="s">
        <v>59</v>
      </c>
      <c r="N44" s="166" t="s">
        <v>104</v>
      </c>
      <c r="O44" s="71" t="s">
        <v>74</v>
      </c>
      <c r="P44" s="71" t="s">
        <v>45</v>
      </c>
      <c r="Q44" s="29">
        <v>1</v>
      </c>
      <c r="R44" s="37">
        <v>11007</v>
      </c>
      <c r="S44" s="38">
        <f t="shared" si="22"/>
        <v>11007</v>
      </c>
      <c r="T44" s="175">
        <v>410.72</v>
      </c>
      <c r="U44" s="39">
        <f t="shared" si="23"/>
        <v>1834.5</v>
      </c>
      <c r="V44" s="39">
        <f t="shared" si="0"/>
        <v>18345</v>
      </c>
      <c r="W44" s="39">
        <f t="shared" si="26"/>
        <v>5503.5</v>
      </c>
      <c r="X44" s="39">
        <f t="shared" si="24"/>
        <v>1926.2249999999999</v>
      </c>
      <c r="Y44" s="39">
        <f t="shared" si="1"/>
        <v>330.21</v>
      </c>
      <c r="Z44" s="39">
        <v>846.24</v>
      </c>
      <c r="AA44" s="39">
        <f t="shared" si="2"/>
        <v>220.14000000000001</v>
      </c>
      <c r="AB44" s="72">
        <v>0.215</v>
      </c>
      <c r="AC44" s="41">
        <f t="shared" si="3"/>
        <v>2366.5050000000001</v>
      </c>
      <c r="AD44" s="42">
        <f t="shared" si="4"/>
        <v>0</v>
      </c>
      <c r="AE44" s="41"/>
      <c r="AF44" s="44" t="s">
        <v>43</v>
      </c>
      <c r="AG44" s="45">
        <f t="shared" si="27"/>
        <v>12203.862944479999</v>
      </c>
      <c r="AH44" s="45">
        <f t="shared" si="5"/>
        <v>1834.5</v>
      </c>
      <c r="AI44" s="45">
        <f t="shared" si="6"/>
        <v>245005.84294448001</v>
      </c>
      <c r="AJ44" s="46">
        <v>12</v>
      </c>
      <c r="AK44" s="106">
        <v>0.03</v>
      </c>
      <c r="AL44" s="46">
        <f t="shared" si="7"/>
        <v>330.21</v>
      </c>
      <c r="AM44" s="46">
        <f t="shared" si="8"/>
        <v>3962.5199999999995</v>
      </c>
      <c r="AN44" s="46">
        <f t="shared" si="9"/>
        <v>55.034999999999997</v>
      </c>
      <c r="AO44" s="46">
        <f t="shared" si="10"/>
        <v>550.35</v>
      </c>
      <c r="AP44" s="46">
        <f t="shared" si="11"/>
        <v>5669</v>
      </c>
      <c r="AQ44" s="46">
        <f t="shared" si="12"/>
        <v>165.10499999999999</v>
      </c>
      <c r="AR44" s="48">
        <f t="shared" si="13"/>
        <v>356.62679999999995</v>
      </c>
      <c r="AS44" s="46">
        <f t="shared" si="14"/>
        <v>118.87559999999998</v>
      </c>
      <c r="AT44" s="46">
        <f t="shared" si="15"/>
        <v>395.15834447999993</v>
      </c>
      <c r="AU44" s="46">
        <f t="shared" si="16"/>
        <v>79.250399999999999</v>
      </c>
      <c r="AV44" s="46">
        <f t="shared" si="40"/>
        <v>851.94179999999983</v>
      </c>
      <c r="AW44" s="46">
        <f t="shared" si="41"/>
        <v>0</v>
      </c>
      <c r="AX44" s="49">
        <f t="shared" si="19"/>
        <v>12203.862944479999</v>
      </c>
      <c r="BC44" s="8">
        <v>244037.20294448</v>
      </c>
      <c r="BD44" s="129">
        <f t="shared" si="20"/>
        <v>13373.505000000001</v>
      </c>
      <c r="BE44" s="89">
        <f>((BD44*12)+AH44)</f>
        <v>162316.56</v>
      </c>
      <c r="BF44" s="76">
        <f t="shared" si="25"/>
        <v>968.64000000001397</v>
      </c>
    </row>
    <row r="45" spans="1:58" ht="16.5" thickTop="1" thickBot="1" x14ac:dyDescent="0.3">
      <c r="A45" s="77"/>
      <c r="E45" s="1" t="s">
        <v>105</v>
      </c>
      <c r="H45" s="1"/>
      <c r="I45" s="1"/>
      <c r="J45" s="3"/>
      <c r="K45" s="3"/>
      <c r="L45" s="3"/>
      <c r="M45" s="3"/>
      <c r="N45" s="3"/>
      <c r="S45" s="79">
        <f>SUM(S5:S44)</f>
        <v>904375.1</v>
      </c>
      <c r="T45" s="176">
        <f>SUM(T5:T44)</f>
        <v>5647.4000000000005</v>
      </c>
      <c r="U45" s="6"/>
      <c r="V45" s="6"/>
      <c r="W45" s="6"/>
      <c r="X45" s="80">
        <f>SUM(X5:X44)</f>
        <v>158265.64250000002</v>
      </c>
      <c r="Y45" s="80">
        <f t="shared" ref="Y45:AA45" si="42">SUM(Y5:Y44)</f>
        <v>27131.252999999986</v>
      </c>
      <c r="Z45" s="80">
        <f>SUM(Z5:Z44)</f>
        <v>43240.069999999992</v>
      </c>
      <c r="AA45" s="80">
        <f t="shared" si="42"/>
        <v>18087.501999999993</v>
      </c>
      <c r="AB45" s="81"/>
      <c r="AC45" s="81">
        <f>SUM(AC5:AC44)</f>
        <v>137166.45249999998</v>
      </c>
      <c r="AD45" s="81">
        <f>SUM(AD5:AD44)</f>
        <v>9809.8454999999994</v>
      </c>
      <c r="AE45" s="81"/>
      <c r="AF45" s="81">
        <f>SUM(AF32:AF44)</f>
        <v>0</v>
      </c>
      <c r="AG45" s="45">
        <f>SUM(AG5:AG44)</f>
        <v>585650.61017518409</v>
      </c>
      <c r="AI45" s="45">
        <f>SUM(AI5:AI44)</f>
        <v>18426217.046175182</v>
      </c>
    </row>
    <row r="46" spans="1:58" ht="15" x14ac:dyDescent="0.25">
      <c r="A46" s="82"/>
      <c r="B46" s="82"/>
      <c r="C46" s="82"/>
      <c r="D46" s="82"/>
      <c r="E46" s="82"/>
      <c r="F46" s="83"/>
      <c r="G46" s="83"/>
      <c r="J46" s="3"/>
      <c r="K46" s="109"/>
      <c r="L46" s="109"/>
      <c r="M46" s="3"/>
      <c r="N46" s="3"/>
      <c r="U46" s="6"/>
      <c r="V46" s="6"/>
      <c r="W46" s="6"/>
      <c r="X46" s="6"/>
      <c r="Y46" s="85"/>
      <c r="Z46" s="85"/>
      <c r="AA46" s="85"/>
      <c r="AB46" s="86" t="s">
        <v>106</v>
      </c>
      <c r="AC46" s="87">
        <f>AC45*0.03</f>
        <v>4114.9935749999995</v>
      </c>
      <c r="AD46" s="84">
        <f>AD45*0.06</f>
        <v>588.59072999999989</v>
      </c>
      <c r="AE46" s="87"/>
      <c r="AG46" s="45"/>
    </row>
    <row r="47" spans="1:58" ht="15" x14ac:dyDescent="0.25">
      <c r="A47" s="82"/>
      <c r="B47" s="82"/>
      <c r="C47" s="82"/>
      <c r="D47" s="82"/>
      <c r="E47" s="82"/>
      <c r="F47" s="83"/>
      <c r="G47" s="83"/>
      <c r="H47" s="3" t="s">
        <v>107</v>
      </c>
      <c r="I47" s="3">
        <f>COUNTIF(I5:I44,"MUJER")</f>
        <v>30</v>
      </c>
      <c r="J47" s="184" t="s">
        <v>146</v>
      </c>
      <c r="K47" s="184"/>
      <c r="L47" s="3">
        <v>1</v>
      </c>
      <c r="M47" s="3"/>
      <c r="N47" s="3"/>
      <c r="R47" s="88"/>
      <c r="T47" s="178"/>
      <c r="AC47" s="89">
        <f>AC45+AC46</f>
        <v>141281.44607499999</v>
      </c>
      <c r="AD47" s="89">
        <f>AD45+AD46</f>
        <v>10398.436229999999</v>
      </c>
      <c r="AE47" s="89"/>
      <c r="AF47" s="8"/>
      <c r="AG47" s="76"/>
      <c r="AH47" s="8"/>
      <c r="AI47" s="89"/>
    </row>
    <row r="48" spans="1:58" ht="15.75" thickBot="1" x14ac:dyDescent="0.3">
      <c r="A48" s="82"/>
      <c r="B48" s="82"/>
      <c r="C48" s="82"/>
      <c r="D48" s="82"/>
      <c r="E48" s="82"/>
      <c r="F48" s="83"/>
      <c r="G48" s="83"/>
      <c r="H48" s="82" t="s">
        <v>108</v>
      </c>
      <c r="I48" s="90">
        <f>COUNTIF(I5:I44,"HOMBRE")</f>
        <v>9</v>
      </c>
      <c r="J48" s="184" t="s">
        <v>147</v>
      </c>
      <c r="K48" s="184"/>
      <c r="L48" s="127">
        <f>40-L47</f>
        <v>39</v>
      </c>
      <c r="M48" s="3"/>
      <c r="N48" s="3"/>
      <c r="R48" s="88"/>
      <c r="S48" s="82" t="s">
        <v>171</v>
      </c>
      <c r="T48" s="178"/>
      <c r="AC48" s="8"/>
      <c r="AD48" s="8"/>
      <c r="AE48" s="8"/>
      <c r="AF48" s="8"/>
      <c r="AH48" s="8"/>
      <c r="AI48" s="91"/>
    </row>
    <row r="49" spans="1:57" ht="15" x14ac:dyDescent="0.25">
      <c r="A49" s="82"/>
      <c r="B49" s="82"/>
      <c r="C49" s="82"/>
      <c r="D49" s="82"/>
      <c r="E49" s="82"/>
      <c r="F49" s="83"/>
      <c r="G49" s="83"/>
      <c r="H49" s="3" t="s">
        <v>105</v>
      </c>
      <c r="I49" s="86">
        <f>SUM(I47:I48)</f>
        <v>39</v>
      </c>
      <c r="J49" s="184" t="s">
        <v>148</v>
      </c>
      <c r="K49" s="184"/>
      <c r="L49" s="3">
        <v>40</v>
      </c>
      <c r="M49" s="3"/>
      <c r="N49" s="3"/>
      <c r="R49" s="88"/>
      <c r="S49" s="88"/>
      <c r="T49" s="178"/>
      <c r="AC49" s="8"/>
      <c r="AD49" s="8"/>
      <c r="AE49" s="8"/>
      <c r="AF49" s="8"/>
      <c r="AH49" s="8"/>
      <c r="AI49" s="91"/>
    </row>
    <row r="50" spans="1:57" ht="15" x14ac:dyDescent="0.25">
      <c r="A50" s="82"/>
      <c r="B50" s="82"/>
      <c r="C50" s="82"/>
      <c r="D50" s="82"/>
      <c r="E50" s="82"/>
      <c r="F50" s="83"/>
      <c r="G50" s="83"/>
      <c r="J50" s="82"/>
      <c r="K50" s="3"/>
      <c r="L50" s="3"/>
      <c r="M50" s="3"/>
      <c r="N50" s="3"/>
      <c r="R50" s="88"/>
      <c r="S50" s="88"/>
      <c r="T50" s="178"/>
      <c r="AC50" s="8"/>
      <c r="AD50" s="8"/>
      <c r="AE50" s="8"/>
      <c r="AF50" s="8"/>
      <c r="AH50" s="8"/>
      <c r="AI50" s="89"/>
    </row>
    <row r="51" spans="1:57" ht="15" x14ac:dyDescent="0.25">
      <c r="A51" s="82"/>
      <c r="B51" s="82"/>
      <c r="C51" s="82"/>
      <c r="D51" s="82"/>
      <c r="E51" s="82"/>
      <c r="F51" s="83"/>
      <c r="G51" s="83"/>
      <c r="H51" s="3" t="s">
        <v>139</v>
      </c>
      <c r="I51" s="3" t="s">
        <v>140</v>
      </c>
      <c r="J51" s="82"/>
      <c r="K51" s="3"/>
      <c r="L51" s="3"/>
      <c r="M51" s="3"/>
      <c r="N51" s="3"/>
      <c r="O51" s="3">
        <v>9</v>
      </c>
      <c r="R51" s="88"/>
      <c r="S51" s="88"/>
      <c r="T51" s="178"/>
      <c r="AC51" s="8"/>
      <c r="AD51" s="8"/>
      <c r="AE51" s="8"/>
      <c r="AF51" s="8"/>
      <c r="AH51" s="8"/>
      <c r="AI51" s="91"/>
    </row>
    <row r="52" spans="1:57" ht="15" x14ac:dyDescent="0.25">
      <c r="A52" s="82"/>
      <c r="B52" s="82"/>
      <c r="C52" s="82"/>
      <c r="D52" s="82"/>
      <c r="E52" s="82"/>
      <c r="F52" s="83"/>
      <c r="G52" s="83"/>
      <c r="H52" s="82" t="s">
        <v>149</v>
      </c>
      <c r="I52" s="82" t="s">
        <v>141</v>
      </c>
      <c r="J52" s="82"/>
      <c r="K52" s="3"/>
      <c r="L52" s="3"/>
      <c r="M52" s="3"/>
      <c r="N52" s="3"/>
      <c r="O52" s="3">
        <v>30</v>
      </c>
      <c r="R52" s="88"/>
      <c r="S52" s="88"/>
      <c r="T52" s="178"/>
      <c r="AC52" s="8"/>
      <c r="AD52" s="8"/>
      <c r="AE52" s="8"/>
      <c r="AF52" s="8"/>
      <c r="AH52" s="8"/>
      <c r="AI52" s="8"/>
    </row>
    <row r="53" spans="1:57" ht="15" x14ac:dyDescent="0.25">
      <c r="A53" s="82"/>
      <c r="B53" s="82"/>
      <c r="C53" s="82"/>
      <c r="D53" s="82"/>
      <c r="E53" s="82"/>
      <c r="F53" s="83"/>
      <c r="G53" s="83"/>
      <c r="H53" s="82"/>
      <c r="I53" s="82"/>
      <c r="J53" s="82"/>
      <c r="K53" s="3"/>
      <c r="L53" s="3"/>
      <c r="M53" s="3"/>
      <c r="N53" s="3"/>
      <c r="O53" s="3">
        <f>O51+O52</f>
        <v>39</v>
      </c>
      <c r="R53" s="88"/>
      <c r="S53" s="88"/>
      <c r="T53" s="178"/>
      <c r="AC53" s="8"/>
      <c r="AD53" s="8"/>
      <c r="AE53" s="8"/>
      <c r="AF53" s="8"/>
      <c r="AH53" s="8"/>
      <c r="AI53" s="89"/>
    </row>
    <row r="54" spans="1:57" ht="57" customHeight="1" x14ac:dyDescent="0.25">
      <c r="A54" s="82"/>
      <c r="B54" s="82"/>
      <c r="C54" s="82"/>
      <c r="D54" s="82"/>
      <c r="E54" s="82"/>
      <c r="F54" s="83"/>
      <c r="G54" s="83"/>
      <c r="H54" s="82" t="s">
        <v>142</v>
      </c>
      <c r="I54" s="126">
        <v>22</v>
      </c>
      <c r="J54" s="82"/>
      <c r="K54" s="183" t="s">
        <v>144</v>
      </c>
      <c r="L54" s="183"/>
      <c r="M54" s="126">
        <v>8</v>
      </c>
      <c r="N54" s="3"/>
      <c r="R54" s="88"/>
      <c r="S54" s="88"/>
      <c r="T54" s="178"/>
      <c r="AC54" s="8"/>
      <c r="AD54" s="8"/>
      <c r="AE54" s="8"/>
      <c r="AF54" s="8"/>
      <c r="AH54" s="8"/>
      <c r="AI54" s="8"/>
      <c r="AK54" s="92"/>
      <c r="AL54" s="92"/>
      <c r="AM54" s="92"/>
      <c r="AN54" s="92"/>
      <c r="AO54" s="92"/>
      <c r="AP54" s="92"/>
      <c r="AQ54" s="92"/>
      <c r="AR54" s="92"/>
      <c r="AS54" s="92"/>
    </row>
    <row r="55" spans="1:57" ht="71.25" customHeight="1" x14ac:dyDescent="0.25">
      <c r="A55" s="82"/>
      <c r="B55" s="82"/>
      <c r="C55" s="82"/>
      <c r="D55" s="82"/>
      <c r="E55" s="82"/>
      <c r="F55" s="83"/>
      <c r="G55" s="83"/>
      <c r="H55" s="82" t="s">
        <v>143</v>
      </c>
      <c r="I55" s="126">
        <v>8</v>
      </c>
      <c r="J55" s="82"/>
      <c r="K55" s="183" t="s">
        <v>145</v>
      </c>
      <c r="L55" s="183"/>
      <c r="M55" s="90">
        <v>1</v>
      </c>
      <c r="N55" s="3"/>
      <c r="R55" s="88"/>
      <c r="S55" s="88"/>
      <c r="T55" s="178"/>
      <c r="AC55" s="8"/>
      <c r="AD55" s="8"/>
      <c r="AE55" s="8"/>
      <c r="AF55" s="8"/>
      <c r="AH55" s="8"/>
      <c r="AI55" s="89"/>
      <c r="AK55" s="92"/>
      <c r="AL55" s="92"/>
      <c r="AM55" s="92"/>
      <c r="AN55" s="92"/>
      <c r="AO55" s="92"/>
      <c r="AP55" s="92"/>
      <c r="AQ55" s="92"/>
      <c r="AR55" s="92"/>
      <c r="AS55" s="92"/>
    </row>
    <row r="56" spans="1:57" ht="15" x14ac:dyDescent="0.25">
      <c r="A56" s="82"/>
      <c r="B56" s="82"/>
      <c r="C56" s="82"/>
      <c r="D56" s="82"/>
      <c r="E56" s="82"/>
      <c r="F56" s="83"/>
      <c r="G56" s="83"/>
      <c r="H56" s="82" t="s">
        <v>105</v>
      </c>
      <c r="I56" s="86">
        <f>I54+I55</f>
        <v>30</v>
      </c>
      <c r="J56" s="82"/>
      <c r="K56" s="184" t="s">
        <v>105</v>
      </c>
      <c r="L56" s="184"/>
      <c r="M56" s="86">
        <f>M54+M55</f>
        <v>9</v>
      </c>
      <c r="N56" s="128" t="s">
        <v>105</v>
      </c>
      <c r="Q56" s="3">
        <f>I56+M56</f>
        <v>39</v>
      </c>
      <c r="R56" s="88"/>
      <c r="S56" s="88"/>
      <c r="T56" s="178"/>
      <c r="AC56" s="8"/>
      <c r="AD56" s="8"/>
      <c r="AE56" s="8"/>
      <c r="AF56" s="8"/>
      <c r="AH56" s="8"/>
      <c r="AI56" s="8"/>
      <c r="AK56" s="92"/>
      <c r="AL56" s="92"/>
      <c r="AM56" s="92"/>
      <c r="AN56" s="92"/>
      <c r="AO56" s="92"/>
      <c r="AP56" s="92"/>
      <c r="AQ56" s="92"/>
      <c r="AR56" s="92"/>
      <c r="AS56" s="92"/>
    </row>
    <row r="57" spans="1:57" ht="15" x14ac:dyDescent="0.25">
      <c r="A57" s="82"/>
      <c r="B57" s="82"/>
      <c r="C57" s="82"/>
      <c r="D57" s="82"/>
      <c r="E57" s="82"/>
      <c r="F57" s="83"/>
      <c r="G57" s="83"/>
      <c r="H57" s="82"/>
      <c r="I57" s="82"/>
      <c r="J57" s="82"/>
      <c r="K57" s="3"/>
      <c r="L57" s="3"/>
      <c r="M57" s="3"/>
      <c r="N57" s="3"/>
      <c r="R57" s="88"/>
      <c r="S57" s="88"/>
      <c r="T57" s="178"/>
      <c r="AC57" s="8"/>
      <c r="AD57" s="8"/>
      <c r="AE57" s="8"/>
      <c r="AF57" s="8"/>
      <c r="AH57" s="8"/>
      <c r="AI57" s="8"/>
      <c r="AK57" s="92"/>
      <c r="AL57" s="92"/>
      <c r="AM57" s="92"/>
      <c r="AN57" s="92"/>
      <c r="AO57" s="92"/>
      <c r="AP57" s="92"/>
      <c r="AQ57" s="92"/>
      <c r="AR57" s="92"/>
      <c r="AS57" s="92"/>
    </row>
    <row r="58" spans="1:57" ht="15" x14ac:dyDescent="0.25">
      <c r="A58" s="82"/>
      <c r="B58" s="82"/>
      <c r="C58" s="82"/>
      <c r="D58" s="82"/>
      <c r="E58" s="82"/>
      <c r="F58" s="83"/>
      <c r="G58" s="83"/>
      <c r="H58" s="82"/>
      <c r="I58" s="82"/>
      <c r="J58" s="82"/>
      <c r="K58" s="109"/>
      <c r="L58" s="109"/>
      <c r="M58" s="109"/>
      <c r="N58" s="3"/>
      <c r="R58" s="88"/>
      <c r="S58" s="88"/>
      <c r="T58" s="178"/>
      <c r="AC58" s="8"/>
      <c r="AD58" s="8"/>
      <c r="AE58" s="8"/>
      <c r="AF58" s="8"/>
      <c r="AH58" s="8"/>
      <c r="AI58" s="8"/>
      <c r="AK58" s="92"/>
      <c r="AL58" s="92"/>
      <c r="AM58" s="92"/>
      <c r="AN58" s="92"/>
      <c r="AO58" s="92"/>
      <c r="AP58" s="92"/>
      <c r="AQ58" s="92"/>
      <c r="AR58" s="92"/>
      <c r="AS58" s="92"/>
    </row>
    <row r="59" spans="1:57" ht="15" x14ac:dyDescent="0.25">
      <c r="A59" s="82"/>
      <c r="B59" s="82"/>
      <c r="C59" s="82"/>
      <c r="D59" s="82"/>
      <c r="E59" s="82"/>
      <c r="F59" s="83"/>
      <c r="G59" s="83"/>
      <c r="H59" s="82"/>
      <c r="I59" s="82"/>
      <c r="J59" s="82"/>
      <c r="K59" s="109"/>
      <c r="L59" s="109"/>
      <c r="M59" s="109"/>
      <c r="N59" s="3"/>
      <c r="R59" s="88"/>
      <c r="S59" s="88"/>
      <c r="T59" s="178"/>
      <c r="AC59" s="8"/>
      <c r="AD59" s="8"/>
      <c r="AE59" s="8"/>
      <c r="AF59" s="8"/>
      <c r="AH59" s="8"/>
      <c r="AI59" s="8"/>
      <c r="AK59" s="92"/>
      <c r="AL59" s="92"/>
      <c r="AM59" s="92"/>
      <c r="AN59" s="92"/>
      <c r="AO59" s="92"/>
      <c r="AP59" s="92"/>
      <c r="AQ59" s="92"/>
      <c r="AR59" s="92"/>
      <c r="AS59" s="92"/>
    </row>
    <row r="60" spans="1:57" ht="15" x14ac:dyDescent="0.25">
      <c r="A60" s="82"/>
      <c r="B60" s="82"/>
      <c r="C60" s="3"/>
      <c r="D60" s="3"/>
      <c r="E60" s="3"/>
      <c r="F60" s="3"/>
      <c r="G60" s="3"/>
      <c r="J60" s="82"/>
      <c r="K60" s="3"/>
      <c r="L60" s="3"/>
      <c r="M60" s="3"/>
      <c r="N60" s="3"/>
      <c r="R60" s="88"/>
      <c r="S60" s="88"/>
      <c r="T60" s="178"/>
      <c r="AC60" s="8"/>
      <c r="AD60" s="8"/>
      <c r="AE60" s="8"/>
      <c r="AF60" s="8"/>
      <c r="AH60" s="8"/>
      <c r="AI60" s="8"/>
      <c r="AK60" s="92"/>
      <c r="AL60" s="92"/>
      <c r="AM60" s="92"/>
      <c r="AN60" s="92"/>
      <c r="AO60" s="92"/>
      <c r="AP60" s="92"/>
      <c r="AQ60" s="92"/>
      <c r="AR60" s="92"/>
      <c r="AS60" s="92"/>
    </row>
    <row r="61" spans="1:57" ht="15" x14ac:dyDescent="0.25">
      <c r="A61" s="3"/>
      <c r="B61" s="3"/>
      <c r="C61" s="3"/>
      <c r="D61" s="3"/>
      <c r="E61" s="3"/>
      <c r="F61" s="3"/>
      <c r="G61" s="3"/>
      <c r="J61" s="3"/>
      <c r="K61" s="3"/>
      <c r="L61" s="3"/>
      <c r="M61" s="3"/>
      <c r="N61" s="3"/>
      <c r="R61" s="88"/>
      <c r="S61" s="88"/>
      <c r="T61" s="178"/>
      <c r="AC61" s="8"/>
      <c r="AD61" s="8"/>
      <c r="AE61" s="8"/>
      <c r="AF61" s="8"/>
      <c r="AH61" s="8"/>
      <c r="AI61" s="8"/>
      <c r="AK61" s="92"/>
      <c r="AL61" s="92"/>
      <c r="AM61" s="92"/>
      <c r="AN61" s="92"/>
      <c r="AO61" s="92"/>
      <c r="AP61" s="92"/>
      <c r="AQ61" s="92"/>
      <c r="AR61" s="92"/>
      <c r="AS61" s="92"/>
    </row>
    <row r="62" spans="1:57" s="1" customFormat="1" ht="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Q62" s="3"/>
      <c r="R62" s="88"/>
      <c r="S62" s="88"/>
      <c r="T62" s="178"/>
      <c r="U62" s="7"/>
      <c r="V62" s="7"/>
      <c r="W62" s="7"/>
      <c r="X62" s="7"/>
      <c r="AC62" s="93"/>
      <c r="AD62" s="93"/>
      <c r="AE62" s="93"/>
      <c r="AF62" s="93"/>
      <c r="AG62" s="93"/>
      <c r="AH62" s="93"/>
      <c r="AI62" s="93"/>
      <c r="AJ62" s="94"/>
      <c r="AK62" s="95"/>
      <c r="AL62" s="95"/>
      <c r="AM62" s="95"/>
      <c r="AN62" s="95"/>
      <c r="AO62" s="95"/>
      <c r="AP62" s="95"/>
      <c r="AQ62" s="95"/>
      <c r="AR62" s="95"/>
      <c r="AS62" s="95"/>
      <c r="AT62" s="94"/>
      <c r="AU62" s="94"/>
      <c r="AV62" s="94"/>
      <c r="AW62" s="94"/>
      <c r="AX62" s="94"/>
      <c r="BE62" s="133"/>
    </row>
    <row r="63" spans="1:57" s="1" customFormat="1" ht="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Q63" s="3"/>
      <c r="R63" s="88"/>
      <c r="S63" s="88"/>
      <c r="T63" s="178"/>
      <c r="U63" s="7"/>
      <c r="V63" s="7"/>
      <c r="W63" s="7"/>
      <c r="X63" s="7"/>
      <c r="AC63" s="93"/>
      <c r="AD63" s="93"/>
      <c r="AE63" s="93"/>
      <c r="AF63" s="93"/>
      <c r="AG63" s="93"/>
      <c r="AH63" s="93"/>
      <c r="AI63" s="93"/>
      <c r="AJ63" s="94"/>
      <c r="AK63" s="95"/>
      <c r="AL63" s="95"/>
      <c r="AM63" s="95"/>
      <c r="AN63" s="95"/>
      <c r="AO63" s="95"/>
      <c r="AP63" s="95"/>
      <c r="AQ63" s="95"/>
      <c r="AR63" s="95"/>
      <c r="AS63" s="95"/>
      <c r="AT63" s="94"/>
      <c r="AU63" s="94"/>
      <c r="AV63" s="94"/>
      <c r="AW63" s="94"/>
      <c r="AX63" s="94"/>
      <c r="BE63" s="133"/>
    </row>
    <row r="64" spans="1:57" s="1" customFormat="1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Q64" s="3"/>
      <c r="R64" s="88"/>
      <c r="S64" s="88"/>
      <c r="T64" s="178"/>
      <c r="U64" s="7"/>
      <c r="V64" s="7"/>
      <c r="W64" s="7"/>
      <c r="X64" s="7"/>
      <c r="AC64" s="93"/>
      <c r="AD64" s="93"/>
      <c r="AE64" s="93"/>
      <c r="AF64" s="93"/>
      <c r="AG64" s="93"/>
      <c r="AH64" s="93"/>
      <c r="AI64" s="93"/>
      <c r="AJ64" s="94"/>
      <c r="AK64" s="95"/>
      <c r="AL64" s="95"/>
      <c r="AM64" s="95"/>
      <c r="AN64" s="95"/>
      <c r="AO64" s="95"/>
      <c r="AP64" s="95"/>
      <c r="AQ64" s="95"/>
      <c r="AR64" s="95"/>
      <c r="AS64" s="95"/>
      <c r="AT64" s="94"/>
      <c r="AU64" s="94"/>
      <c r="AV64" s="94"/>
      <c r="AW64" s="94"/>
      <c r="AX64" s="94"/>
      <c r="BE64" s="133"/>
    </row>
    <row r="65" spans="1:57" ht="14.25" x14ac:dyDescent="0.25">
      <c r="A65" s="3"/>
      <c r="B65" s="3"/>
      <c r="C65" s="3"/>
      <c r="D65" s="3"/>
      <c r="E65" s="3"/>
      <c r="F65" s="3"/>
      <c r="G65" s="3"/>
      <c r="J65" s="3"/>
      <c r="K65" s="3"/>
      <c r="L65" s="3"/>
      <c r="M65" s="3"/>
      <c r="N65" s="3"/>
      <c r="AC65" s="8"/>
      <c r="AD65" s="8"/>
      <c r="AE65" s="8"/>
      <c r="AG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BE65" s="3"/>
    </row>
    <row r="66" spans="1:57" ht="14.25" x14ac:dyDescent="0.25">
      <c r="A66" s="3"/>
      <c r="B66" s="3"/>
      <c r="C66" s="3"/>
      <c r="D66" s="3"/>
      <c r="E66" s="3"/>
      <c r="F66" s="3"/>
      <c r="G66" s="3"/>
      <c r="J66" s="3"/>
      <c r="N66" s="3"/>
      <c r="AC66" s="8"/>
      <c r="AD66" s="8"/>
      <c r="AE66" s="8"/>
      <c r="AG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BE66" s="3"/>
    </row>
    <row r="67" spans="1:57" ht="92.25" customHeight="1" x14ac:dyDescent="0.25">
      <c r="A67" s="3"/>
      <c r="B67" s="3"/>
      <c r="C67" s="3"/>
      <c r="D67" s="3"/>
      <c r="E67" s="3"/>
      <c r="F67" s="3"/>
      <c r="G67" s="3"/>
      <c r="J67" s="3"/>
      <c r="N67" s="3"/>
      <c r="AC67" s="8"/>
      <c r="AD67" s="8"/>
      <c r="AE67" s="8"/>
      <c r="AG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BE67" s="3"/>
    </row>
    <row r="68" spans="1:57" ht="92.25" customHeight="1" x14ac:dyDescent="0.25">
      <c r="A68" s="3"/>
      <c r="B68" s="3"/>
      <c r="C68" s="3"/>
      <c r="D68" s="3"/>
      <c r="E68" s="3"/>
      <c r="F68" s="3"/>
      <c r="G68" s="3"/>
      <c r="J68" s="3"/>
      <c r="N68" s="3"/>
      <c r="AC68" s="8"/>
      <c r="AD68" s="8"/>
      <c r="AE68" s="8"/>
      <c r="AG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BE68" s="3"/>
    </row>
    <row r="69" spans="1:57" ht="92.25" customHeight="1" x14ac:dyDescent="0.25">
      <c r="A69" s="3"/>
      <c r="B69" s="3"/>
      <c r="C69" s="3"/>
      <c r="D69" s="3"/>
      <c r="E69" s="3"/>
      <c r="F69" s="3"/>
      <c r="G69" s="3"/>
      <c r="J69" s="3"/>
      <c r="N69" s="3"/>
      <c r="AC69" s="8"/>
      <c r="AD69" s="8"/>
      <c r="AE69" s="8"/>
      <c r="AG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BE69" s="3"/>
    </row>
    <row r="70" spans="1:57" ht="92.25" customHeight="1" x14ac:dyDescent="0.25">
      <c r="A70" s="3"/>
      <c r="B70" s="3"/>
      <c r="C70" s="3"/>
      <c r="D70" s="3"/>
      <c r="E70" s="3"/>
      <c r="F70" s="3"/>
      <c r="G70" s="3"/>
      <c r="J70" s="3"/>
      <c r="AC70" s="8"/>
      <c r="AD70" s="8"/>
      <c r="AE70" s="8"/>
      <c r="AG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BE70" s="3"/>
    </row>
    <row r="71" spans="1:57" ht="92.25" customHeight="1" x14ac:dyDescent="0.25">
      <c r="A71" s="3"/>
      <c r="B71" s="3"/>
      <c r="C71" s="3"/>
      <c r="D71" s="3"/>
      <c r="E71" s="3"/>
      <c r="F71" s="3"/>
      <c r="G71" s="3"/>
      <c r="J71" s="3"/>
      <c r="AC71" s="8"/>
      <c r="AD71" s="8"/>
      <c r="AE71" s="8"/>
      <c r="AG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BE71" s="3"/>
    </row>
    <row r="72" spans="1:57" ht="92.25" customHeight="1" x14ac:dyDescent="0.25">
      <c r="A72" s="3"/>
      <c r="B72" s="3"/>
      <c r="C72" s="3"/>
      <c r="D72" s="3"/>
      <c r="E72" s="3"/>
      <c r="F72" s="3"/>
      <c r="G72" s="3"/>
      <c r="J72" s="3"/>
      <c r="AC72" s="8"/>
      <c r="AD72" s="8"/>
      <c r="AE72" s="8"/>
      <c r="AG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BE72" s="3"/>
    </row>
    <row r="73" spans="1:57" ht="92.25" customHeight="1" x14ac:dyDescent="0.25">
      <c r="A73" s="3"/>
      <c r="B73" s="3"/>
      <c r="C73" s="3"/>
      <c r="D73" s="3"/>
      <c r="E73" s="3"/>
      <c r="F73" s="3"/>
      <c r="G73" s="3"/>
      <c r="J73" s="3"/>
      <c r="AC73" s="8"/>
      <c r="AD73" s="8"/>
      <c r="AE73" s="8"/>
      <c r="AG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BE73" s="3"/>
    </row>
    <row r="74" spans="1:57" ht="92.25" customHeight="1" x14ac:dyDescent="0.25">
      <c r="A74" s="3"/>
      <c r="B74" s="3"/>
      <c r="C74" s="3"/>
      <c r="D74" s="3"/>
      <c r="E74" s="3"/>
      <c r="F74" s="3"/>
      <c r="G74" s="3"/>
      <c r="J74" s="3"/>
      <c r="AC74" s="8"/>
      <c r="AD74" s="8"/>
      <c r="AE74" s="8"/>
      <c r="AG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BE74" s="3"/>
    </row>
    <row r="75" spans="1:57" ht="92.25" customHeight="1" x14ac:dyDescent="0.25">
      <c r="A75" s="3"/>
      <c r="B75" s="3"/>
      <c r="C75" s="3"/>
      <c r="D75" s="3"/>
      <c r="E75" s="3"/>
      <c r="F75" s="3"/>
      <c r="G75" s="3"/>
      <c r="J75" s="3"/>
      <c r="K75" s="3"/>
      <c r="L75" s="3"/>
      <c r="M75" s="3"/>
      <c r="AC75" s="8"/>
      <c r="AD75" s="8"/>
      <c r="AE75" s="8"/>
      <c r="AG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BE75" s="3"/>
    </row>
    <row r="76" spans="1:57" ht="92.25" customHeight="1" x14ac:dyDescent="0.25">
      <c r="A76" s="3"/>
      <c r="B76" s="3"/>
      <c r="C76" s="3"/>
      <c r="D76" s="3"/>
      <c r="E76" s="3"/>
      <c r="F76" s="3"/>
      <c r="G76" s="3"/>
      <c r="J76" s="3"/>
      <c r="K76" s="3"/>
      <c r="L76" s="3"/>
      <c r="M76" s="3"/>
      <c r="AC76" s="8"/>
      <c r="AD76" s="8"/>
      <c r="AE76" s="8"/>
      <c r="AG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BE76" s="3"/>
    </row>
    <row r="77" spans="1:57" ht="92.25" customHeight="1" x14ac:dyDescent="0.25">
      <c r="A77" s="3"/>
      <c r="B77" s="3"/>
      <c r="C77" s="3"/>
      <c r="D77" s="3"/>
      <c r="E77" s="3"/>
      <c r="F77" s="3"/>
      <c r="G77" s="3"/>
      <c r="J77" s="3"/>
      <c r="K77" s="3"/>
      <c r="L77" s="3"/>
      <c r="M77" s="3"/>
      <c r="AC77" s="8"/>
      <c r="AD77" s="8"/>
      <c r="AE77" s="8"/>
      <c r="AG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BE77" s="3"/>
    </row>
    <row r="78" spans="1:57" ht="92.25" customHeight="1" x14ac:dyDescent="0.25">
      <c r="A78" s="3"/>
      <c r="B78" s="3"/>
      <c r="C78" s="3"/>
      <c r="D78" s="3"/>
      <c r="E78" s="3"/>
      <c r="F78" s="3"/>
      <c r="G78" s="3"/>
      <c r="J78" s="3"/>
      <c r="K78" s="3"/>
      <c r="L78" s="3"/>
      <c r="M78" s="3"/>
      <c r="AC78" s="8"/>
      <c r="AD78" s="8"/>
      <c r="AE78" s="8"/>
      <c r="AG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BE78" s="3"/>
    </row>
    <row r="79" spans="1:57" ht="92.25" customHeight="1" x14ac:dyDescent="0.25">
      <c r="A79" s="3"/>
      <c r="B79" s="3"/>
      <c r="C79" s="3"/>
      <c r="D79" s="3"/>
      <c r="E79" s="3"/>
      <c r="F79" s="3"/>
      <c r="G79" s="3"/>
      <c r="J79" s="3"/>
      <c r="K79" s="3"/>
      <c r="L79" s="3"/>
      <c r="M79" s="3"/>
      <c r="N79" s="3"/>
      <c r="O79" s="3"/>
      <c r="P79" s="3"/>
      <c r="R79" s="3"/>
      <c r="S79" s="3"/>
      <c r="T79" s="179"/>
      <c r="U79" s="3"/>
      <c r="V79" s="3"/>
      <c r="W79" s="3"/>
      <c r="X79" s="3"/>
      <c r="AC79" s="8"/>
      <c r="AD79" s="8"/>
      <c r="AE79" s="8"/>
      <c r="AG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BE79" s="3"/>
    </row>
    <row r="80" spans="1:57" ht="92.25" customHeight="1" x14ac:dyDescent="0.25">
      <c r="A80" s="3"/>
      <c r="B80" s="3"/>
      <c r="C80" s="3"/>
      <c r="D80" s="3"/>
      <c r="E80" s="3"/>
      <c r="F80" s="3"/>
      <c r="G80" s="3"/>
      <c r="J80" s="3"/>
      <c r="K80" s="3"/>
      <c r="L80" s="3"/>
      <c r="M80" s="3"/>
      <c r="N80" s="3"/>
      <c r="O80" s="3"/>
      <c r="P80" s="3"/>
      <c r="R80" s="3"/>
      <c r="S80" s="3"/>
      <c r="T80" s="179"/>
      <c r="U80" s="3"/>
      <c r="V80" s="3"/>
      <c r="W80" s="3"/>
      <c r="X80" s="3"/>
      <c r="AC80" s="8"/>
      <c r="AD80" s="8"/>
      <c r="AE80" s="8"/>
      <c r="AG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BE80" s="3"/>
    </row>
    <row r="81" spans="1:57" ht="92.25" customHeight="1" x14ac:dyDescent="0.25">
      <c r="A81" s="3"/>
      <c r="B81" s="3"/>
      <c r="C81" s="3"/>
      <c r="D81" s="3"/>
      <c r="E81" s="3"/>
      <c r="F81" s="3"/>
      <c r="G81" s="3"/>
      <c r="J81" s="3"/>
      <c r="K81" s="3"/>
      <c r="L81" s="3"/>
      <c r="M81" s="3"/>
      <c r="N81" s="3"/>
      <c r="O81" s="3"/>
      <c r="P81" s="3"/>
      <c r="R81" s="3"/>
      <c r="S81" s="3"/>
      <c r="T81" s="179"/>
      <c r="U81" s="3"/>
      <c r="V81" s="3"/>
      <c r="W81" s="3"/>
      <c r="X81" s="3"/>
      <c r="AC81" s="8"/>
      <c r="AD81" s="8"/>
      <c r="AE81" s="8"/>
      <c r="AG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BE81" s="3"/>
    </row>
    <row r="82" spans="1:57" ht="92.25" customHeight="1" x14ac:dyDescent="0.25">
      <c r="A82" s="3"/>
      <c r="B82" s="3"/>
      <c r="C82" s="3"/>
      <c r="D82" s="3"/>
      <c r="E82" s="3"/>
      <c r="F82" s="3"/>
      <c r="G82" s="3"/>
      <c r="J82" s="3"/>
      <c r="K82" s="3"/>
      <c r="L82" s="3"/>
      <c r="M82" s="3"/>
      <c r="N82" s="3"/>
      <c r="O82" s="3"/>
      <c r="P82" s="3"/>
      <c r="R82" s="3"/>
      <c r="S82" s="3"/>
      <c r="T82" s="179"/>
      <c r="U82" s="3"/>
      <c r="V82" s="3"/>
      <c r="W82" s="3"/>
      <c r="X82" s="3"/>
      <c r="AC82" s="8"/>
      <c r="AD82" s="8"/>
      <c r="AE82" s="8"/>
      <c r="AG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BE82" s="3"/>
    </row>
    <row r="83" spans="1:57" ht="92.25" customHeight="1" x14ac:dyDescent="0.25">
      <c r="A83" s="3"/>
      <c r="B83" s="3"/>
      <c r="C83" s="3"/>
      <c r="D83" s="3"/>
      <c r="E83" s="3"/>
      <c r="F83" s="3"/>
      <c r="G83" s="3"/>
      <c r="J83" s="3"/>
      <c r="K83" s="3"/>
      <c r="L83" s="3"/>
      <c r="M83" s="3"/>
      <c r="N83" s="3"/>
      <c r="O83" s="3"/>
      <c r="P83" s="3"/>
      <c r="R83" s="3"/>
      <c r="S83" s="3"/>
      <c r="T83" s="179"/>
      <c r="U83" s="3"/>
      <c r="V83" s="3"/>
      <c r="W83" s="3"/>
      <c r="X83" s="3"/>
      <c r="AC83" s="8"/>
      <c r="AD83" s="8"/>
      <c r="AE83" s="8"/>
      <c r="AG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BE83" s="3"/>
    </row>
    <row r="84" spans="1:57" ht="92.25" customHeight="1" x14ac:dyDescent="0.25">
      <c r="A84" s="3"/>
      <c r="B84" s="3"/>
      <c r="C84" s="3"/>
      <c r="D84" s="3"/>
      <c r="E84" s="3"/>
      <c r="F84" s="3"/>
      <c r="G84" s="3"/>
      <c r="J84" s="3"/>
      <c r="K84" s="3"/>
      <c r="L84" s="3"/>
      <c r="M84" s="3"/>
      <c r="N84" s="3"/>
      <c r="O84" s="3"/>
      <c r="P84" s="3"/>
      <c r="R84" s="3"/>
      <c r="S84" s="3"/>
      <c r="T84" s="179"/>
      <c r="U84" s="3"/>
      <c r="V84" s="3"/>
      <c r="W84" s="3"/>
      <c r="X84" s="3"/>
      <c r="AC84" s="8"/>
      <c r="AD84" s="8"/>
      <c r="AE84" s="8"/>
      <c r="AG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BE84" s="3"/>
    </row>
    <row r="85" spans="1:57" ht="92.25" customHeight="1" x14ac:dyDescent="0.25">
      <c r="A85" s="3"/>
      <c r="B85" s="3"/>
      <c r="C85" s="3"/>
      <c r="D85" s="3"/>
      <c r="E85" s="3"/>
      <c r="F85" s="3"/>
      <c r="G85" s="3"/>
      <c r="J85" s="3"/>
      <c r="K85" s="3"/>
      <c r="L85" s="3"/>
      <c r="M85" s="3"/>
      <c r="N85" s="3"/>
      <c r="O85" s="3"/>
      <c r="P85" s="3"/>
      <c r="R85" s="3"/>
      <c r="S85" s="3"/>
      <c r="T85" s="179"/>
      <c r="U85" s="3"/>
      <c r="V85" s="3"/>
      <c r="W85" s="3"/>
      <c r="X85" s="3"/>
      <c r="AC85" s="8"/>
      <c r="AD85" s="8"/>
      <c r="AE85" s="8"/>
      <c r="AG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BE85" s="3"/>
    </row>
    <row r="86" spans="1:57" ht="92.25" customHeight="1" x14ac:dyDescent="0.25">
      <c r="A86" s="3"/>
      <c r="B86" s="3"/>
      <c r="C86" s="3"/>
      <c r="D86" s="3"/>
      <c r="E86" s="3"/>
      <c r="F86" s="3"/>
      <c r="G86" s="3"/>
      <c r="J86" s="3"/>
      <c r="K86" s="3"/>
      <c r="L86" s="3"/>
      <c r="M86" s="3"/>
      <c r="N86" s="3"/>
      <c r="O86" s="3"/>
      <c r="P86" s="3"/>
      <c r="R86" s="3"/>
      <c r="S86" s="3"/>
      <c r="T86" s="179"/>
      <c r="U86" s="3"/>
      <c r="V86" s="3"/>
      <c r="W86" s="3"/>
      <c r="X86" s="3"/>
      <c r="AC86" s="8"/>
      <c r="AD86" s="8"/>
      <c r="AE86" s="8"/>
      <c r="AG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BE86" s="3"/>
    </row>
    <row r="87" spans="1:57" ht="92.25" customHeight="1" x14ac:dyDescent="0.25">
      <c r="A87" s="3"/>
      <c r="B87" s="3"/>
      <c r="C87" s="3"/>
      <c r="D87" s="3"/>
      <c r="E87" s="3"/>
      <c r="F87" s="3"/>
      <c r="G87" s="3"/>
      <c r="J87" s="3"/>
      <c r="K87" s="3"/>
      <c r="L87" s="3"/>
      <c r="M87" s="3"/>
      <c r="N87" s="3"/>
      <c r="O87" s="3"/>
      <c r="P87" s="3"/>
      <c r="R87" s="3"/>
      <c r="S87" s="3"/>
      <c r="T87" s="179"/>
      <c r="U87" s="3"/>
      <c r="V87" s="3"/>
      <c r="W87" s="3"/>
      <c r="X87" s="3"/>
      <c r="AC87" s="8"/>
      <c r="AD87" s="8"/>
      <c r="AE87" s="8"/>
      <c r="AG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BE87" s="3"/>
    </row>
    <row r="88" spans="1:57" ht="92.25" customHeight="1" x14ac:dyDescent="0.25">
      <c r="A88" s="3"/>
      <c r="B88" s="3"/>
      <c r="C88" s="3"/>
      <c r="D88" s="3"/>
      <c r="E88" s="3"/>
      <c r="F88" s="3"/>
      <c r="G88" s="3"/>
      <c r="J88" s="3"/>
      <c r="K88" s="3"/>
      <c r="L88" s="3"/>
      <c r="M88" s="3"/>
      <c r="N88" s="3"/>
      <c r="O88" s="3"/>
      <c r="P88" s="3"/>
      <c r="R88" s="3"/>
      <c r="S88" s="3"/>
      <c r="T88" s="179"/>
      <c r="U88" s="3"/>
      <c r="V88" s="3"/>
      <c r="W88" s="3"/>
      <c r="X88" s="3"/>
      <c r="AC88" s="8"/>
      <c r="AD88" s="8"/>
      <c r="AE88" s="8"/>
      <c r="AG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BE88" s="3"/>
    </row>
    <row r="89" spans="1:57" ht="92.25" customHeight="1" x14ac:dyDescent="0.25">
      <c r="A89" s="3"/>
      <c r="B89" s="3"/>
      <c r="C89" s="3"/>
      <c r="D89" s="3"/>
      <c r="E89" s="3"/>
      <c r="F89" s="3"/>
      <c r="G89" s="3"/>
      <c r="J89" s="3"/>
      <c r="K89" s="3"/>
      <c r="L89" s="3"/>
      <c r="M89" s="3"/>
      <c r="N89" s="3"/>
      <c r="O89" s="3"/>
      <c r="P89" s="3"/>
      <c r="R89" s="3"/>
      <c r="S89" s="3"/>
      <c r="T89" s="179"/>
      <c r="U89" s="3"/>
      <c r="V89" s="3"/>
      <c r="W89" s="3"/>
      <c r="X89" s="3"/>
      <c r="AC89" s="8"/>
      <c r="AD89" s="8"/>
      <c r="AE89" s="8"/>
      <c r="AG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BE89" s="3"/>
    </row>
    <row r="90" spans="1:57" ht="92.25" customHeight="1" x14ac:dyDescent="0.25">
      <c r="A90" s="3"/>
      <c r="B90" s="3"/>
      <c r="C90" s="3"/>
      <c r="D90" s="3"/>
      <c r="E90" s="3"/>
      <c r="F90" s="3"/>
      <c r="G90" s="3"/>
      <c r="J90" s="3"/>
      <c r="K90" s="3"/>
      <c r="L90" s="3"/>
      <c r="M90" s="3"/>
      <c r="N90" s="3"/>
      <c r="O90" s="3"/>
      <c r="P90" s="3"/>
      <c r="R90" s="3"/>
      <c r="S90" s="3"/>
      <c r="T90" s="179"/>
      <c r="U90" s="3"/>
      <c r="V90" s="3"/>
      <c r="W90" s="3"/>
      <c r="X90" s="3"/>
      <c r="AC90" s="8"/>
      <c r="AD90" s="8"/>
      <c r="AE90" s="8"/>
      <c r="AG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BE90" s="3"/>
    </row>
    <row r="91" spans="1:57" ht="92.25" customHeight="1" x14ac:dyDescent="0.25">
      <c r="A91" s="3"/>
      <c r="B91" s="3"/>
      <c r="C91" s="3"/>
      <c r="D91" s="3"/>
      <c r="E91" s="3"/>
      <c r="F91" s="3"/>
      <c r="G91" s="3"/>
      <c r="J91" s="3"/>
      <c r="K91" s="3"/>
      <c r="L91" s="3"/>
      <c r="M91" s="3"/>
      <c r="N91" s="3"/>
      <c r="O91" s="3"/>
      <c r="P91" s="3"/>
      <c r="R91" s="3"/>
      <c r="S91" s="3"/>
      <c r="T91" s="179"/>
      <c r="U91" s="3"/>
      <c r="V91" s="3"/>
      <c r="W91" s="3"/>
      <c r="X91" s="3"/>
      <c r="AC91" s="8"/>
      <c r="AD91" s="8"/>
      <c r="AE91" s="8"/>
      <c r="AG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BE91" s="3"/>
    </row>
    <row r="92" spans="1:57" ht="92.25" customHeight="1" x14ac:dyDescent="0.25">
      <c r="A92" s="3"/>
      <c r="B92" s="3"/>
      <c r="C92" s="3"/>
      <c r="D92" s="3"/>
      <c r="E92" s="3"/>
      <c r="F92" s="3"/>
      <c r="G92" s="3"/>
      <c r="J92" s="3"/>
      <c r="K92" s="3"/>
      <c r="L92" s="3"/>
      <c r="M92" s="3"/>
      <c r="N92" s="3"/>
      <c r="O92" s="3"/>
      <c r="P92" s="3"/>
      <c r="R92" s="3"/>
      <c r="S92" s="3"/>
      <c r="T92" s="179"/>
      <c r="U92" s="3"/>
      <c r="V92" s="3"/>
      <c r="W92" s="3"/>
      <c r="X92" s="3"/>
      <c r="AC92" s="8"/>
      <c r="AD92" s="8"/>
      <c r="AE92" s="8"/>
      <c r="AG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BE92" s="3"/>
    </row>
    <row r="93" spans="1:57" ht="92.25" customHeight="1" x14ac:dyDescent="0.25">
      <c r="A93" s="3"/>
      <c r="B93" s="3"/>
      <c r="C93" s="3"/>
      <c r="D93" s="3"/>
      <c r="E93" s="3"/>
      <c r="F93" s="3"/>
      <c r="G93" s="3"/>
      <c r="J93" s="3"/>
      <c r="K93" s="3"/>
      <c r="L93" s="3"/>
      <c r="M93" s="3"/>
      <c r="N93" s="3"/>
      <c r="O93" s="3"/>
      <c r="P93" s="3"/>
      <c r="R93" s="3"/>
      <c r="S93" s="3"/>
      <c r="T93" s="179"/>
      <c r="U93" s="3"/>
      <c r="V93" s="3"/>
      <c r="W93" s="3"/>
      <c r="X93" s="3"/>
      <c r="AC93" s="8"/>
      <c r="AD93" s="8"/>
      <c r="AE93" s="8"/>
      <c r="AG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BE93" s="3"/>
    </row>
    <row r="94" spans="1:57" ht="92.25" customHeight="1" x14ac:dyDescent="0.25">
      <c r="A94" s="3"/>
      <c r="B94" s="3"/>
      <c r="C94" s="3"/>
      <c r="D94" s="3"/>
      <c r="E94" s="3"/>
      <c r="F94" s="3"/>
      <c r="G94" s="3"/>
      <c r="J94" s="3"/>
      <c r="K94" s="3"/>
      <c r="L94" s="3"/>
      <c r="M94" s="3"/>
      <c r="N94" s="3"/>
      <c r="O94" s="3"/>
      <c r="P94" s="3"/>
      <c r="R94" s="3"/>
      <c r="S94" s="3"/>
      <c r="T94" s="179"/>
      <c r="U94" s="3"/>
      <c r="V94" s="3"/>
      <c r="W94" s="3"/>
      <c r="X94" s="3"/>
      <c r="AC94" s="8"/>
      <c r="AD94" s="8"/>
      <c r="AE94" s="8"/>
      <c r="AG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BE94" s="3"/>
    </row>
    <row r="95" spans="1:57" ht="92.25" customHeight="1" x14ac:dyDescent="0.25">
      <c r="A95" s="3"/>
      <c r="B95" s="3"/>
      <c r="C95" s="3"/>
      <c r="D95" s="3"/>
      <c r="E95" s="3"/>
      <c r="F95" s="3"/>
      <c r="G95" s="3"/>
      <c r="J95" s="3"/>
      <c r="K95" s="3"/>
      <c r="L95" s="3"/>
      <c r="M95" s="3"/>
      <c r="N95" s="3"/>
      <c r="O95" s="3"/>
      <c r="P95" s="3"/>
      <c r="R95" s="3"/>
      <c r="S95" s="3"/>
      <c r="T95" s="179"/>
      <c r="U95" s="3"/>
      <c r="V95" s="3"/>
      <c r="W95" s="3"/>
      <c r="X95" s="3"/>
      <c r="AC95" s="8"/>
      <c r="AD95" s="8"/>
      <c r="AE95" s="8"/>
      <c r="AG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BE95" s="3"/>
    </row>
    <row r="96" spans="1:57" ht="92.25" customHeight="1" x14ac:dyDescent="0.25">
      <c r="A96" s="3"/>
      <c r="B96" s="3"/>
      <c r="C96" s="3"/>
      <c r="D96" s="3"/>
      <c r="E96" s="3"/>
      <c r="F96" s="3"/>
      <c r="G96" s="3"/>
      <c r="J96" s="3"/>
      <c r="K96" s="3"/>
      <c r="L96" s="3"/>
      <c r="M96" s="3"/>
      <c r="N96" s="3"/>
      <c r="O96" s="3"/>
      <c r="P96" s="3"/>
      <c r="R96" s="3"/>
      <c r="S96" s="3"/>
      <c r="T96" s="179"/>
      <c r="U96" s="3"/>
      <c r="V96" s="3"/>
      <c r="W96" s="3"/>
      <c r="X96" s="3"/>
      <c r="AC96" s="8"/>
      <c r="AD96" s="8"/>
      <c r="AE96" s="8"/>
      <c r="AG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BE96" s="3"/>
    </row>
    <row r="97" spans="1:57" ht="92.25" customHeight="1" x14ac:dyDescent="0.25">
      <c r="A97" s="3"/>
      <c r="B97" s="3"/>
      <c r="C97" s="3"/>
      <c r="D97" s="3"/>
      <c r="E97" s="3"/>
      <c r="F97" s="3"/>
      <c r="G97" s="3"/>
      <c r="J97" s="3"/>
      <c r="K97" s="3"/>
      <c r="L97" s="3"/>
      <c r="M97" s="3"/>
      <c r="N97" s="3"/>
      <c r="O97" s="3"/>
      <c r="P97" s="3"/>
      <c r="R97" s="3"/>
      <c r="S97" s="3"/>
      <c r="T97" s="179"/>
      <c r="U97" s="3"/>
      <c r="V97" s="3"/>
      <c r="W97" s="3"/>
      <c r="X97" s="3"/>
      <c r="AC97" s="8"/>
      <c r="AD97" s="8"/>
      <c r="AE97" s="8"/>
      <c r="AG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BE97" s="3"/>
    </row>
    <row r="98" spans="1:57" ht="92.25" customHeight="1" x14ac:dyDescent="0.25">
      <c r="A98" s="3"/>
      <c r="B98" s="3"/>
      <c r="C98" s="3"/>
      <c r="D98" s="3"/>
      <c r="E98" s="3"/>
      <c r="F98" s="3"/>
      <c r="G98" s="3"/>
      <c r="J98" s="3"/>
      <c r="K98" s="3"/>
      <c r="L98" s="3"/>
      <c r="M98" s="3"/>
      <c r="N98" s="3"/>
      <c r="O98" s="3"/>
      <c r="P98" s="3"/>
      <c r="R98" s="3"/>
      <c r="S98" s="3"/>
      <c r="T98" s="179"/>
      <c r="U98" s="3"/>
      <c r="V98" s="3"/>
      <c r="W98" s="3"/>
      <c r="X98" s="3"/>
      <c r="AC98" s="8"/>
      <c r="AD98" s="8"/>
      <c r="AE98" s="8"/>
      <c r="AG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BE98" s="3"/>
    </row>
    <row r="99" spans="1:57" ht="92.25" customHeight="1" x14ac:dyDescent="0.25">
      <c r="A99" s="3"/>
      <c r="B99" s="3"/>
      <c r="C99" s="3"/>
      <c r="D99" s="3"/>
      <c r="E99" s="3"/>
      <c r="F99" s="3"/>
      <c r="G99" s="3"/>
      <c r="J99" s="3"/>
      <c r="K99" s="3"/>
      <c r="L99" s="3"/>
      <c r="M99" s="3"/>
      <c r="N99" s="3"/>
      <c r="O99" s="3"/>
      <c r="P99" s="3"/>
      <c r="R99" s="3"/>
      <c r="S99" s="3"/>
      <c r="T99" s="179"/>
      <c r="U99" s="3"/>
      <c r="V99" s="3"/>
      <c r="W99" s="3"/>
      <c r="X99" s="3"/>
      <c r="AC99" s="8"/>
      <c r="AD99" s="8"/>
      <c r="AE99" s="8"/>
      <c r="AG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BE99" s="3"/>
    </row>
    <row r="100" spans="1:57" ht="92.25" customHeight="1" x14ac:dyDescent="0.25">
      <c r="A100" s="3"/>
      <c r="B100" s="3"/>
      <c r="C100" s="3"/>
      <c r="D100" s="3"/>
      <c r="E100" s="3"/>
      <c r="F100" s="3"/>
      <c r="G100" s="3"/>
      <c r="J100" s="3"/>
      <c r="K100" s="3"/>
      <c r="L100" s="3"/>
      <c r="M100" s="3"/>
      <c r="N100" s="3"/>
      <c r="O100" s="3"/>
      <c r="P100" s="3"/>
      <c r="R100" s="3"/>
      <c r="S100" s="3"/>
      <c r="T100" s="179"/>
      <c r="U100" s="3"/>
      <c r="V100" s="3"/>
      <c r="W100" s="3"/>
      <c r="X100" s="3"/>
      <c r="AC100" s="8"/>
      <c r="AD100" s="8"/>
      <c r="AE100" s="8"/>
      <c r="AG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BE100" s="3"/>
    </row>
    <row r="101" spans="1:57" ht="92.25" customHeight="1" x14ac:dyDescent="0.25">
      <c r="A101" s="3"/>
      <c r="B101" s="3"/>
      <c r="C101" s="3"/>
      <c r="D101" s="3"/>
      <c r="E101" s="3"/>
      <c r="F101" s="3"/>
      <c r="G101" s="3"/>
      <c r="J101" s="3"/>
      <c r="K101" s="3"/>
      <c r="L101" s="3"/>
      <c r="M101" s="3"/>
      <c r="N101" s="3"/>
      <c r="O101" s="3"/>
      <c r="P101" s="3"/>
      <c r="R101" s="3"/>
      <c r="S101" s="3"/>
      <c r="T101" s="179"/>
      <c r="U101" s="3"/>
      <c r="V101" s="3"/>
      <c r="W101" s="3"/>
      <c r="X101" s="3"/>
      <c r="AC101" s="8"/>
      <c r="AD101" s="8"/>
      <c r="AE101" s="8"/>
      <c r="AG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BE101" s="3"/>
    </row>
    <row r="102" spans="1:57" ht="92.25" customHeight="1" x14ac:dyDescent="0.25">
      <c r="A102" s="3"/>
      <c r="B102" s="3"/>
      <c r="C102" s="3"/>
      <c r="D102" s="3"/>
      <c r="E102" s="3"/>
      <c r="F102" s="3"/>
      <c r="G102" s="3"/>
      <c r="J102" s="3"/>
      <c r="K102" s="3"/>
      <c r="L102" s="3"/>
      <c r="M102" s="3"/>
      <c r="N102" s="3"/>
      <c r="O102" s="3"/>
      <c r="P102" s="3"/>
      <c r="R102" s="3"/>
      <c r="S102" s="3"/>
      <c r="T102" s="179"/>
      <c r="U102" s="3"/>
      <c r="V102" s="3"/>
      <c r="W102" s="3"/>
      <c r="X102" s="3"/>
      <c r="AC102" s="8"/>
      <c r="AD102" s="8"/>
      <c r="AE102" s="8"/>
      <c r="AG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BE102" s="3"/>
    </row>
    <row r="103" spans="1:57" ht="92.25" customHeight="1" x14ac:dyDescent="0.25">
      <c r="A103" s="3"/>
      <c r="B103" s="3"/>
      <c r="C103" s="3"/>
      <c r="D103" s="3"/>
      <c r="E103" s="3"/>
      <c r="F103" s="3"/>
      <c r="G103" s="3"/>
      <c r="J103" s="3"/>
      <c r="K103" s="3"/>
      <c r="L103" s="3"/>
      <c r="M103" s="3"/>
      <c r="N103" s="3"/>
      <c r="O103" s="3"/>
      <c r="P103" s="3"/>
      <c r="R103" s="3"/>
      <c r="S103" s="3"/>
      <c r="T103" s="179"/>
      <c r="U103" s="3"/>
      <c r="V103" s="3"/>
      <c r="W103" s="3"/>
      <c r="X103" s="3"/>
      <c r="AC103" s="8"/>
      <c r="AD103" s="8"/>
      <c r="AE103" s="8"/>
      <c r="AG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BE103" s="3"/>
    </row>
    <row r="104" spans="1:57" ht="92.25" customHeight="1" x14ac:dyDescent="0.25">
      <c r="A104" s="3"/>
      <c r="B104" s="3"/>
      <c r="C104" s="3"/>
      <c r="D104" s="3"/>
      <c r="E104" s="3"/>
      <c r="F104" s="3"/>
      <c r="G104" s="3"/>
      <c r="J104" s="3"/>
      <c r="K104" s="3"/>
      <c r="L104" s="3"/>
      <c r="M104" s="3"/>
      <c r="N104" s="3"/>
      <c r="O104" s="3"/>
      <c r="P104" s="3"/>
      <c r="R104" s="3"/>
      <c r="S104" s="3"/>
      <c r="T104" s="179"/>
      <c r="U104" s="3"/>
      <c r="V104" s="3"/>
      <c r="W104" s="3"/>
      <c r="X104" s="3"/>
      <c r="AC104" s="8"/>
      <c r="AD104" s="8"/>
      <c r="AE104" s="8"/>
      <c r="AG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BE104" s="3"/>
    </row>
    <row r="105" spans="1:57" ht="92.25" customHeight="1" x14ac:dyDescent="0.25">
      <c r="A105" s="3"/>
      <c r="B105" s="3"/>
      <c r="C105" s="3"/>
      <c r="D105" s="3"/>
      <c r="E105" s="3"/>
      <c r="F105" s="3"/>
      <c r="G105" s="3"/>
      <c r="J105" s="3"/>
      <c r="K105" s="3"/>
      <c r="L105" s="3"/>
      <c r="M105" s="3"/>
      <c r="N105" s="3"/>
      <c r="O105" s="3"/>
      <c r="P105" s="3"/>
      <c r="R105" s="3"/>
      <c r="S105" s="3"/>
      <c r="T105" s="179"/>
      <c r="U105" s="3"/>
      <c r="V105" s="3"/>
      <c r="W105" s="3"/>
      <c r="X105" s="3"/>
      <c r="AC105" s="8"/>
      <c r="AD105" s="8"/>
      <c r="AE105" s="8"/>
      <c r="AG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BE105" s="3"/>
    </row>
    <row r="106" spans="1:57" ht="92.25" customHeight="1" x14ac:dyDescent="0.25">
      <c r="A106" s="3"/>
      <c r="B106" s="3"/>
      <c r="C106" s="3"/>
      <c r="D106" s="3"/>
      <c r="E106" s="3"/>
      <c r="F106" s="3"/>
      <c r="G106" s="3"/>
      <c r="J106" s="3"/>
      <c r="K106" s="3"/>
      <c r="L106" s="3"/>
      <c r="M106" s="3"/>
      <c r="N106" s="3"/>
      <c r="O106" s="3"/>
      <c r="P106" s="3"/>
      <c r="R106" s="3"/>
      <c r="S106" s="3"/>
      <c r="T106" s="179"/>
      <c r="U106" s="3"/>
      <c r="V106" s="3"/>
      <c r="W106" s="3"/>
      <c r="X106" s="3"/>
      <c r="AC106" s="8"/>
      <c r="AD106" s="8"/>
      <c r="AE106" s="8"/>
      <c r="AG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BE106" s="3"/>
    </row>
    <row r="107" spans="1:57" ht="92.25" customHeight="1" x14ac:dyDescent="0.25">
      <c r="A107" s="3"/>
      <c r="B107" s="3"/>
      <c r="C107" s="3"/>
      <c r="D107" s="3"/>
      <c r="E107" s="3"/>
      <c r="F107" s="3"/>
      <c r="G107" s="3"/>
      <c r="J107" s="3"/>
      <c r="K107" s="3"/>
      <c r="L107" s="3"/>
      <c r="M107" s="3"/>
      <c r="N107" s="3"/>
      <c r="O107" s="3"/>
      <c r="P107" s="3"/>
      <c r="R107" s="3"/>
      <c r="S107" s="3"/>
      <c r="T107" s="179"/>
      <c r="U107" s="3"/>
      <c r="V107" s="3"/>
      <c r="W107" s="3"/>
      <c r="X107" s="3"/>
      <c r="AC107" s="8"/>
      <c r="AD107" s="8"/>
      <c r="AE107" s="8"/>
      <c r="AG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BE107" s="3"/>
    </row>
    <row r="108" spans="1:57" ht="92.25" customHeight="1" x14ac:dyDescent="0.25">
      <c r="A108" s="3"/>
      <c r="B108" s="3"/>
      <c r="C108" s="3"/>
      <c r="D108" s="3"/>
      <c r="E108" s="3"/>
      <c r="F108" s="3"/>
      <c r="G108" s="3"/>
      <c r="J108" s="3"/>
      <c r="K108" s="3"/>
      <c r="L108" s="3"/>
      <c r="M108" s="3"/>
      <c r="N108" s="3"/>
      <c r="O108" s="3"/>
      <c r="P108" s="3"/>
      <c r="R108" s="3"/>
      <c r="S108" s="3"/>
      <c r="T108" s="179"/>
      <c r="U108" s="3"/>
      <c r="V108" s="3"/>
      <c r="W108" s="3"/>
      <c r="X108" s="3"/>
      <c r="AC108" s="8"/>
      <c r="AD108" s="8"/>
      <c r="AE108" s="8"/>
      <c r="AG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BE108" s="3"/>
    </row>
    <row r="109" spans="1:57" ht="92.25" customHeight="1" x14ac:dyDescent="0.25">
      <c r="A109" s="3"/>
      <c r="B109" s="3"/>
      <c r="C109" s="3"/>
      <c r="D109" s="3"/>
      <c r="E109" s="3"/>
      <c r="F109" s="3"/>
      <c r="G109" s="3"/>
      <c r="J109" s="3"/>
      <c r="K109" s="3"/>
      <c r="L109" s="3"/>
      <c r="M109" s="3"/>
      <c r="N109" s="3"/>
      <c r="O109" s="3"/>
      <c r="P109" s="3"/>
      <c r="R109" s="3"/>
      <c r="S109" s="3"/>
      <c r="T109" s="179"/>
      <c r="U109" s="3"/>
      <c r="V109" s="3"/>
      <c r="W109" s="3"/>
      <c r="X109" s="3"/>
      <c r="AC109" s="8"/>
      <c r="AD109" s="8"/>
      <c r="AE109" s="8"/>
      <c r="AG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BE109" s="3"/>
    </row>
    <row r="110" spans="1:57" ht="92.25" customHeight="1" x14ac:dyDescent="0.25">
      <c r="A110" s="3"/>
      <c r="B110" s="3"/>
      <c r="C110" s="3"/>
      <c r="D110" s="3"/>
      <c r="E110" s="3"/>
      <c r="F110" s="3"/>
      <c r="G110" s="3"/>
      <c r="J110" s="3"/>
      <c r="K110" s="3"/>
      <c r="L110" s="3"/>
      <c r="M110" s="3"/>
      <c r="N110" s="3"/>
      <c r="O110" s="3"/>
      <c r="P110" s="3"/>
      <c r="R110" s="3"/>
      <c r="S110" s="3"/>
      <c r="T110" s="179"/>
      <c r="U110" s="3"/>
      <c r="V110" s="3"/>
      <c r="W110" s="3"/>
      <c r="X110" s="3"/>
      <c r="AC110" s="8"/>
      <c r="AD110" s="8"/>
      <c r="AE110" s="8"/>
      <c r="AG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BE110" s="3"/>
    </row>
    <row r="111" spans="1:57" ht="92.25" customHeight="1" x14ac:dyDescent="0.25">
      <c r="A111" s="3"/>
      <c r="B111" s="3"/>
      <c r="C111" s="3"/>
      <c r="D111" s="3"/>
      <c r="E111" s="3"/>
      <c r="F111" s="3"/>
      <c r="G111" s="3"/>
      <c r="J111" s="3"/>
      <c r="K111" s="3"/>
      <c r="L111" s="3"/>
      <c r="M111" s="3"/>
      <c r="N111" s="3"/>
      <c r="O111" s="3"/>
      <c r="P111" s="3"/>
      <c r="R111" s="3"/>
      <c r="S111" s="3"/>
      <c r="T111" s="179"/>
      <c r="U111" s="3"/>
      <c r="V111" s="3"/>
      <c r="W111" s="3"/>
      <c r="X111" s="3"/>
      <c r="AC111" s="8"/>
      <c r="AD111" s="8"/>
      <c r="AE111" s="8"/>
      <c r="AG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BE111" s="3"/>
    </row>
    <row r="112" spans="1:57" ht="92.25" customHeight="1" x14ac:dyDescent="0.25">
      <c r="A112" s="3"/>
      <c r="B112" s="3"/>
      <c r="C112" s="3"/>
      <c r="D112" s="3"/>
      <c r="E112" s="3"/>
      <c r="F112" s="3"/>
      <c r="G112" s="3"/>
      <c r="J112" s="3"/>
      <c r="K112" s="3"/>
      <c r="L112" s="3"/>
      <c r="M112" s="3"/>
      <c r="N112" s="3"/>
      <c r="O112" s="3"/>
      <c r="P112" s="3"/>
      <c r="R112" s="3"/>
      <c r="S112" s="3"/>
      <c r="T112" s="179"/>
      <c r="U112" s="3"/>
      <c r="V112" s="3"/>
      <c r="W112" s="3"/>
      <c r="X112" s="3"/>
      <c r="AC112" s="8"/>
      <c r="AD112" s="8"/>
      <c r="AE112" s="8"/>
      <c r="AG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BE112" s="3"/>
    </row>
    <row r="113" spans="1:57" ht="92.25" customHeight="1" x14ac:dyDescent="0.25">
      <c r="A113" s="3"/>
      <c r="B113" s="3"/>
      <c r="C113" s="3"/>
      <c r="D113" s="3"/>
      <c r="E113" s="3"/>
      <c r="F113" s="3"/>
      <c r="G113" s="3"/>
      <c r="J113" s="3"/>
      <c r="K113" s="3"/>
      <c r="L113" s="3"/>
      <c r="M113" s="3"/>
      <c r="N113" s="3"/>
      <c r="O113" s="3"/>
      <c r="P113" s="3"/>
      <c r="R113" s="3"/>
      <c r="S113" s="3"/>
      <c r="T113" s="179"/>
      <c r="U113" s="3"/>
      <c r="V113" s="3"/>
      <c r="W113" s="3"/>
      <c r="X113" s="3"/>
      <c r="AC113" s="8"/>
      <c r="AD113" s="8"/>
      <c r="AE113" s="8"/>
      <c r="AG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BE113" s="3"/>
    </row>
    <row r="114" spans="1:57" ht="92.25" customHeight="1" x14ac:dyDescent="0.25">
      <c r="A114" s="3"/>
      <c r="B114" s="3"/>
      <c r="C114" s="3"/>
      <c r="D114" s="3"/>
      <c r="E114" s="3"/>
      <c r="F114" s="3"/>
      <c r="G114" s="3"/>
      <c r="J114" s="3"/>
      <c r="K114" s="3"/>
      <c r="L114" s="3"/>
      <c r="M114" s="3"/>
      <c r="N114" s="3"/>
      <c r="O114" s="3"/>
      <c r="P114" s="3"/>
      <c r="R114" s="3"/>
      <c r="S114" s="3"/>
      <c r="T114" s="179"/>
      <c r="U114" s="3"/>
      <c r="V114" s="3"/>
      <c r="W114" s="3"/>
      <c r="X114" s="3"/>
      <c r="AC114" s="8"/>
      <c r="AD114" s="8"/>
      <c r="AE114" s="8"/>
      <c r="AG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BE114" s="3"/>
    </row>
    <row r="115" spans="1:57" ht="92.25" customHeight="1" x14ac:dyDescent="0.25">
      <c r="A115" s="3"/>
      <c r="B115" s="3"/>
      <c r="C115" s="3"/>
      <c r="D115" s="3"/>
      <c r="E115" s="3"/>
      <c r="F115" s="3"/>
      <c r="G115" s="3"/>
      <c r="J115" s="3"/>
      <c r="K115" s="3"/>
      <c r="L115" s="3"/>
      <c r="M115" s="3"/>
      <c r="N115" s="3"/>
      <c r="O115" s="3"/>
      <c r="P115" s="3"/>
      <c r="R115" s="3"/>
      <c r="S115" s="3"/>
      <c r="T115" s="179"/>
      <c r="U115" s="3"/>
      <c r="V115" s="3"/>
      <c r="W115" s="3"/>
      <c r="X115" s="3"/>
      <c r="AC115" s="8"/>
      <c r="AD115" s="8"/>
      <c r="AE115" s="8"/>
      <c r="AG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BE115" s="3"/>
    </row>
    <row r="116" spans="1:57" ht="92.25" customHeight="1" x14ac:dyDescent="0.25">
      <c r="A116" s="3"/>
      <c r="B116" s="3"/>
      <c r="C116" s="3"/>
      <c r="D116" s="3"/>
      <c r="E116" s="3"/>
      <c r="F116" s="3"/>
      <c r="G116" s="3"/>
      <c r="J116" s="3"/>
      <c r="K116" s="3"/>
      <c r="L116" s="3"/>
      <c r="M116" s="3"/>
      <c r="N116" s="3"/>
      <c r="O116" s="3"/>
      <c r="P116" s="3"/>
      <c r="R116" s="3"/>
      <c r="S116" s="3"/>
      <c r="T116" s="179"/>
      <c r="U116" s="3"/>
      <c r="V116" s="3"/>
      <c r="W116" s="3"/>
      <c r="X116" s="3"/>
      <c r="AC116" s="8"/>
      <c r="AD116" s="8"/>
      <c r="AE116" s="8"/>
      <c r="AG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BE116" s="3"/>
    </row>
    <row r="117" spans="1:57" ht="92.25" customHeight="1" x14ac:dyDescent="0.25">
      <c r="A117" s="3"/>
      <c r="B117" s="3"/>
      <c r="C117" s="3"/>
      <c r="D117" s="3"/>
      <c r="E117" s="3"/>
      <c r="F117" s="3"/>
      <c r="G117" s="3"/>
      <c r="J117" s="3"/>
      <c r="K117" s="3"/>
      <c r="L117" s="3"/>
      <c r="M117" s="3"/>
      <c r="N117" s="3"/>
      <c r="O117" s="3"/>
      <c r="P117" s="3"/>
      <c r="R117" s="3"/>
      <c r="S117" s="3"/>
      <c r="T117" s="179"/>
      <c r="U117" s="3"/>
      <c r="V117" s="3"/>
      <c r="W117" s="3"/>
      <c r="X117" s="3"/>
      <c r="AC117" s="8"/>
      <c r="AD117" s="8"/>
      <c r="AE117" s="8"/>
      <c r="AG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BE117" s="3"/>
    </row>
    <row r="118" spans="1:57" ht="92.25" customHeight="1" x14ac:dyDescent="0.25">
      <c r="A118" s="3"/>
      <c r="B118" s="3"/>
      <c r="C118" s="3"/>
      <c r="D118" s="3"/>
      <c r="E118" s="3"/>
      <c r="F118" s="3"/>
      <c r="G118" s="3"/>
      <c r="J118" s="3"/>
      <c r="K118" s="3"/>
      <c r="L118" s="3"/>
      <c r="M118" s="3"/>
      <c r="N118" s="3"/>
      <c r="O118" s="3"/>
      <c r="P118" s="3"/>
      <c r="R118" s="3"/>
      <c r="S118" s="3"/>
      <c r="T118" s="179"/>
      <c r="U118" s="3"/>
      <c r="V118" s="3"/>
      <c r="W118" s="3"/>
      <c r="X118" s="3"/>
      <c r="AC118" s="8"/>
      <c r="AD118" s="8"/>
      <c r="AE118" s="8"/>
      <c r="AG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BE118" s="3"/>
    </row>
    <row r="119" spans="1:57" ht="92.25" customHeight="1" x14ac:dyDescent="0.25">
      <c r="A119" s="3"/>
      <c r="B119" s="3"/>
      <c r="C119" s="3"/>
      <c r="D119" s="3"/>
      <c r="E119" s="3"/>
      <c r="F119" s="3"/>
      <c r="G119" s="3"/>
      <c r="J119" s="3"/>
      <c r="K119" s="3"/>
      <c r="L119" s="3"/>
      <c r="M119" s="3"/>
      <c r="N119" s="3"/>
      <c r="O119" s="3"/>
      <c r="P119" s="3"/>
      <c r="R119" s="3"/>
      <c r="S119" s="3"/>
      <c r="T119" s="179"/>
      <c r="U119" s="3"/>
      <c r="V119" s="3"/>
      <c r="W119" s="3"/>
      <c r="X119" s="3"/>
      <c r="AC119" s="8"/>
      <c r="AD119" s="8"/>
      <c r="AE119" s="8"/>
      <c r="AG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BE119" s="3"/>
    </row>
    <row r="120" spans="1:57" ht="92.25" customHeight="1" x14ac:dyDescent="0.25">
      <c r="A120" s="3"/>
      <c r="B120" s="3"/>
      <c r="C120" s="3"/>
      <c r="D120" s="3"/>
      <c r="E120" s="3"/>
      <c r="F120" s="3"/>
      <c r="G120" s="3"/>
      <c r="J120" s="3"/>
      <c r="K120" s="3"/>
      <c r="L120" s="3"/>
      <c r="M120" s="3"/>
      <c r="N120" s="3"/>
      <c r="O120" s="3"/>
      <c r="P120" s="3"/>
      <c r="R120" s="3"/>
      <c r="S120" s="3"/>
      <c r="T120" s="179"/>
      <c r="U120" s="3"/>
      <c r="V120" s="3"/>
      <c r="W120" s="3"/>
      <c r="X120" s="3"/>
      <c r="AC120" s="8"/>
      <c r="AD120" s="8"/>
      <c r="AE120" s="8"/>
      <c r="AG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BE120" s="3"/>
    </row>
    <row r="121" spans="1:57" ht="92.25" customHeight="1" x14ac:dyDescent="0.25">
      <c r="A121" s="3"/>
      <c r="B121" s="3"/>
      <c r="C121" s="3"/>
      <c r="D121" s="3"/>
      <c r="E121" s="3"/>
      <c r="F121" s="3"/>
      <c r="G121" s="3"/>
      <c r="J121" s="3"/>
      <c r="K121" s="3"/>
      <c r="L121" s="3"/>
      <c r="M121" s="3"/>
      <c r="N121" s="3"/>
      <c r="O121" s="3"/>
      <c r="P121" s="3"/>
      <c r="R121" s="3"/>
      <c r="S121" s="3"/>
      <c r="T121" s="179"/>
      <c r="U121" s="3"/>
      <c r="V121" s="3"/>
      <c r="W121" s="3"/>
      <c r="X121" s="3"/>
      <c r="AC121" s="8"/>
      <c r="AD121" s="8"/>
      <c r="AE121" s="8"/>
      <c r="AG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BE121" s="3"/>
    </row>
    <row r="122" spans="1:57" ht="92.25" customHeight="1" x14ac:dyDescent="0.25">
      <c r="A122" s="3"/>
      <c r="B122" s="3"/>
      <c r="C122" s="3"/>
      <c r="D122" s="3"/>
      <c r="E122" s="3"/>
      <c r="F122" s="3"/>
      <c r="G122" s="3"/>
      <c r="J122" s="3"/>
      <c r="K122" s="3"/>
      <c r="L122" s="3"/>
      <c r="M122" s="3"/>
      <c r="N122" s="3"/>
      <c r="O122" s="3"/>
      <c r="P122" s="3"/>
      <c r="R122" s="3"/>
      <c r="S122" s="3"/>
      <c r="T122" s="179"/>
      <c r="U122" s="3"/>
      <c r="V122" s="3"/>
      <c r="W122" s="3"/>
      <c r="X122" s="3"/>
      <c r="AC122" s="8"/>
      <c r="AD122" s="8"/>
      <c r="AE122" s="8"/>
      <c r="AG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BE122" s="3"/>
    </row>
    <row r="123" spans="1:57" ht="92.25" customHeight="1" x14ac:dyDescent="0.25">
      <c r="A123" s="3"/>
      <c r="B123" s="3"/>
      <c r="C123" s="3"/>
      <c r="D123" s="3"/>
      <c r="E123" s="3"/>
      <c r="F123" s="3"/>
      <c r="G123" s="3"/>
      <c r="J123" s="3"/>
      <c r="K123" s="3"/>
      <c r="L123" s="3"/>
      <c r="M123" s="3"/>
      <c r="N123" s="3"/>
      <c r="O123" s="3"/>
      <c r="P123" s="3"/>
      <c r="R123" s="3"/>
      <c r="S123" s="3"/>
      <c r="T123" s="179"/>
      <c r="U123" s="3"/>
      <c r="V123" s="3"/>
      <c r="W123" s="3"/>
      <c r="X123" s="3"/>
      <c r="AC123" s="8"/>
      <c r="AD123" s="8"/>
      <c r="AE123" s="8"/>
      <c r="AG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BE123" s="3"/>
    </row>
    <row r="124" spans="1:57" ht="92.25" customHeight="1" x14ac:dyDescent="0.25">
      <c r="A124" s="3"/>
      <c r="B124" s="3"/>
      <c r="C124" s="3"/>
      <c r="D124" s="3"/>
      <c r="E124" s="3"/>
      <c r="F124" s="3"/>
      <c r="G124" s="3"/>
      <c r="J124" s="3"/>
      <c r="K124" s="3"/>
      <c r="L124" s="3"/>
      <c r="M124" s="3"/>
      <c r="N124" s="3"/>
      <c r="O124" s="3"/>
      <c r="P124" s="3"/>
      <c r="R124" s="3"/>
      <c r="S124" s="3"/>
      <c r="T124" s="179"/>
      <c r="U124" s="3"/>
      <c r="V124" s="3"/>
      <c r="W124" s="3"/>
      <c r="X124" s="3"/>
      <c r="AC124" s="8"/>
      <c r="AD124" s="8"/>
      <c r="AE124" s="8"/>
      <c r="AG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E124" s="3"/>
    </row>
    <row r="125" spans="1:57" ht="92.25" customHeight="1" x14ac:dyDescent="0.25">
      <c r="A125" s="3"/>
      <c r="B125" s="3"/>
      <c r="C125" s="3"/>
      <c r="D125" s="3"/>
      <c r="E125" s="3"/>
      <c r="F125" s="3"/>
      <c r="G125" s="3"/>
      <c r="J125" s="3"/>
      <c r="K125" s="3"/>
      <c r="L125" s="3"/>
      <c r="M125" s="3"/>
      <c r="N125" s="3"/>
      <c r="O125" s="3"/>
      <c r="P125" s="3"/>
      <c r="R125" s="3"/>
      <c r="S125" s="3"/>
      <c r="T125" s="179"/>
      <c r="U125" s="3"/>
      <c r="V125" s="3"/>
      <c r="W125" s="3"/>
      <c r="X125" s="3"/>
      <c r="AC125" s="8"/>
      <c r="AD125" s="8"/>
      <c r="AE125" s="8"/>
      <c r="AG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BE125" s="3"/>
    </row>
    <row r="126" spans="1:57" ht="92.25" customHeight="1" x14ac:dyDescent="0.25">
      <c r="A126" s="3"/>
      <c r="B126" s="3"/>
      <c r="C126" s="3"/>
      <c r="D126" s="3"/>
      <c r="E126" s="3"/>
      <c r="F126" s="3"/>
      <c r="G126" s="3"/>
      <c r="J126" s="3"/>
      <c r="K126" s="3"/>
      <c r="L126" s="3"/>
      <c r="M126" s="3"/>
      <c r="N126" s="3"/>
      <c r="O126" s="3"/>
      <c r="P126" s="3"/>
      <c r="R126" s="3"/>
      <c r="S126" s="3"/>
      <c r="T126" s="179"/>
      <c r="U126" s="3"/>
      <c r="V126" s="3"/>
      <c r="W126" s="3"/>
      <c r="X126" s="3"/>
      <c r="AC126" s="8"/>
      <c r="AD126" s="8"/>
      <c r="AE126" s="8"/>
      <c r="AG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BE126" s="3"/>
    </row>
    <row r="127" spans="1:57" ht="92.25" customHeight="1" x14ac:dyDescent="0.25">
      <c r="A127" s="3"/>
      <c r="B127" s="3"/>
      <c r="C127" s="3"/>
      <c r="D127" s="3"/>
      <c r="E127" s="3"/>
      <c r="F127" s="3"/>
      <c r="G127" s="3"/>
      <c r="J127" s="3"/>
      <c r="K127" s="3"/>
      <c r="L127" s="3"/>
      <c r="M127" s="3"/>
      <c r="N127" s="3"/>
      <c r="O127" s="3"/>
      <c r="P127" s="3"/>
      <c r="R127" s="3"/>
      <c r="S127" s="3"/>
      <c r="T127" s="179"/>
      <c r="U127" s="3"/>
      <c r="V127" s="3"/>
      <c r="W127" s="3"/>
      <c r="X127" s="3"/>
      <c r="AC127" s="8"/>
      <c r="AD127" s="8"/>
      <c r="AE127" s="8"/>
      <c r="AG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BE127" s="3"/>
    </row>
    <row r="128" spans="1:57" ht="92.25" customHeight="1" x14ac:dyDescent="0.25">
      <c r="A128" s="3"/>
      <c r="B128" s="3"/>
      <c r="C128" s="3"/>
      <c r="D128" s="3"/>
      <c r="E128" s="3"/>
      <c r="F128" s="3"/>
      <c r="G128" s="3"/>
      <c r="J128" s="3"/>
      <c r="K128" s="3"/>
      <c r="L128" s="3"/>
      <c r="M128" s="3"/>
      <c r="N128" s="3"/>
      <c r="O128" s="3"/>
      <c r="P128" s="3"/>
      <c r="R128" s="3"/>
      <c r="S128" s="3"/>
      <c r="T128" s="179"/>
      <c r="U128" s="3"/>
      <c r="V128" s="3"/>
      <c r="W128" s="3"/>
      <c r="X128" s="3"/>
      <c r="AC128" s="8"/>
      <c r="AD128" s="8"/>
      <c r="AE128" s="8"/>
      <c r="AG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BE128" s="3"/>
    </row>
    <row r="129" spans="1:57" ht="92.25" customHeight="1" x14ac:dyDescent="0.25">
      <c r="A129" s="3"/>
      <c r="B129" s="3"/>
      <c r="C129" s="3"/>
      <c r="D129" s="3"/>
      <c r="E129" s="3"/>
      <c r="F129" s="3"/>
      <c r="G129" s="3"/>
      <c r="J129" s="3"/>
      <c r="K129" s="3"/>
      <c r="L129" s="3"/>
      <c r="M129" s="3"/>
      <c r="N129" s="3"/>
      <c r="O129" s="3"/>
      <c r="P129" s="3"/>
      <c r="R129" s="3"/>
      <c r="S129" s="3"/>
      <c r="T129" s="179"/>
      <c r="U129" s="3"/>
      <c r="V129" s="3"/>
      <c r="W129" s="3"/>
      <c r="X129" s="3"/>
      <c r="AC129" s="8"/>
      <c r="AD129" s="8"/>
      <c r="AE129" s="8"/>
      <c r="AG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BE129" s="3"/>
    </row>
    <row r="130" spans="1:57" ht="92.25" customHeight="1" x14ac:dyDescent="0.25">
      <c r="A130" s="3"/>
      <c r="B130" s="3"/>
      <c r="C130" s="3"/>
      <c r="D130" s="3"/>
      <c r="E130" s="3"/>
      <c r="F130" s="3"/>
      <c r="G130" s="3"/>
      <c r="J130" s="3"/>
      <c r="K130" s="3"/>
      <c r="L130" s="3"/>
      <c r="M130" s="3"/>
      <c r="N130" s="3"/>
      <c r="O130" s="3"/>
      <c r="P130" s="3"/>
      <c r="R130" s="3"/>
      <c r="S130" s="3"/>
      <c r="T130" s="179"/>
      <c r="U130" s="3"/>
      <c r="V130" s="3"/>
      <c r="W130" s="3"/>
      <c r="X130" s="3"/>
      <c r="AC130" s="8"/>
      <c r="AD130" s="8"/>
      <c r="AE130" s="8"/>
      <c r="AG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BE130" s="3"/>
    </row>
    <row r="131" spans="1:57" ht="92.25" customHeight="1" x14ac:dyDescent="0.25">
      <c r="A131" s="3"/>
      <c r="B131" s="3"/>
      <c r="C131" s="3"/>
      <c r="D131" s="3"/>
      <c r="E131" s="3"/>
      <c r="F131" s="3"/>
      <c r="G131" s="3"/>
      <c r="J131" s="3"/>
      <c r="K131" s="3"/>
      <c r="L131" s="3"/>
      <c r="M131" s="3"/>
      <c r="N131" s="3"/>
      <c r="O131" s="3"/>
      <c r="P131" s="3"/>
      <c r="R131" s="3"/>
      <c r="S131" s="3"/>
      <c r="T131" s="179"/>
      <c r="U131" s="3"/>
      <c r="V131" s="3"/>
      <c r="W131" s="3"/>
      <c r="X131" s="3"/>
      <c r="AC131" s="8"/>
      <c r="AD131" s="8"/>
      <c r="AE131" s="8"/>
      <c r="AG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BE131" s="3"/>
    </row>
    <row r="132" spans="1:57" ht="92.25" customHeight="1" x14ac:dyDescent="0.25">
      <c r="A132" s="3"/>
      <c r="B132" s="3"/>
      <c r="C132" s="3"/>
      <c r="D132" s="3"/>
      <c r="E132" s="3"/>
      <c r="F132" s="3"/>
      <c r="G132" s="3"/>
      <c r="J132" s="3"/>
      <c r="K132" s="3"/>
      <c r="L132" s="3"/>
      <c r="M132" s="3"/>
      <c r="N132" s="3"/>
      <c r="O132" s="3"/>
      <c r="P132" s="3"/>
      <c r="R132" s="3"/>
      <c r="S132" s="3"/>
      <c r="T132" s="179"/>
      <c r="U132" s="3"/>
      <c r="V132" s="3"/>
      <c r="W132" s="3"/>
      <c r="X132" s="3"/>
      <c r="AC132" s="8"/>
      <c r="AD132" s="8"/>
      <c r="AE132" s="8"/>
      <c r="AG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BE132" s="3"/>
    </row>
    <row r="133" spans="1:57" ht="92.25" customHeight="1" x14ac:dyDescent="0.25">
      <c r="A133" s="3"/>
      <c r="B133" s="3"/>
      <c r="C133" s="3"/>
      <c r="D133" s="3"/>
      <c r="E133" s="3"/>
      <c r="F133" s="3"/>
      <c r="G133" s="3"/>
      <c r="J133" s="3"/>
      <c r="K133" s="3"/>
      <c r="L133" s="3"/>
      <c r="M133" s="3"/>
      <c r="N133" s="3"/>
      <c r="O133" s="3"/>
      <c r="P133" s="3"/>
      <c r="R133" s="3"/>
      <c r="S133" s="3"/>
      <c r="T133" s="179"/>
      <c r="U133" s="3"/>
      <c r="V133" s="3"/>
      <c r="W133" s="3"/>
      <c r="X133" s="3"/>
      <c r="AC133" s="8"/>
      <c r="AD133" s="8"/>
      <c r="AE133" s="8"/>
      <c r="AG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BE133" s="3"/>
    </row>
    <row r="134" spans="1:57" ht="92.25" customHeight="1" x14ac:dyDescent="0.25">
      <c r="A134" s="3"/>
      <c r="B134" s="3"/>
      <c r="C134" s="3"/>
      <c r="D134" s="3"/>
      <c r="E134" s="3"/>
      <c r="F134" s="3"/>
      <c r="G134" s="3"/>
      <c r="J134" s="3"/>
      <c r="K134" s="3"/>
      <c r="L134" s="3"/>
      <c r="M134" s="3"/>
      <c r="N134" s="3"/>
      <c r="O134" s="3"/>
      <c r="P134" s="3"/>
      <c r="R134" s="3"/>
      <c r="S134" s="3"/>
      <c r="T134" s="179"/>
      <c r="U134" s="3"/>
      <c r="V134" s="3"/>
      <c r="W134" s="3"/>
      <c r="X134" s="3"/>
      <c r="AC134" s="8"/>
      <c r="AD134" s="8"/>
      <c r="AE134" s="8"/>
      <c r="AG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BE134" s="3"/>
    </row>
    <row r="135" spans="1:57" ht="92.25" customHeight="1" x14ac:dyDescent="0.25">
      <c r="A135" s="3"/>
      <c r="B135" s="3"/>
      <c r="C135" s="3"/>
      <c r="D135" s="3"/>
      <c r="E135" s="3"/>
      <c r="F135" s="3"/>
      <c r="G135" s="3"/>
      <c r="J135" s="3"/>
      <c r="K135" s="3"/>
      <c r="L135" s="3"/>
      <c r="M135" s="3"/>
      <c r="N135" s="3"/>
      <c r="O135" s="3"/>
      <c r="P135" s="3"/>
      <c r="R135" s="3"/>
      <c r="S135" s="3"/>
      <c r="T135" s="179"/>
      <c r="U135" s="3"/>
      <c r="V135" s="3"/>
      <c r="W135" s="3"/>
      <c r="X135" s="3"/>
      <c r="AC135" s="8"/>
      <c r="AD135" s="8"/>
      <c r="AE135" s="8"/>
      <c r="AG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BE135" s="3"/>
    </row>
    <row r="136" spans="1:57" ht="92.25" customHeight="1" x14ac:dyDescent="0.25">
      <c r="A136" s="3"/>
      <c r="B136" s="3"/>
      <c r="C136" s="3"/>
      <c r="D136" s="3"/>
      <c r="E136" s="3"/>
      <c r="F136" s="3"/>
      <c r="G136" s="3"/>
      <c r="J136" s="3"/>
      <c r="K136" s="3"/>
      <c r="L136" s="3"/>
      <c r="M136" s="3"/>
      <c r="N136" s="3"/>
      <c r="O136" s="3"/>
      <c r="P136" s="3"/>
      <c r="R136" s="3"/>
      <c r="S136" s="3"/>
      <c r="T136" s="179"/>
      <c r="U136" s="3"/>
      <c r="V136" s="3"/>
      <c r="W136" s="3"/>
      <c r="X136" s="3"/>
      <c r="AC136" s="8"/>
      <c r="AD136" s="8"/>
      <c r="AE136" s="8"/>
      <c r="AG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BE136" s="3"/>
    </row>
    <row r="137" spans="1:57" ht="92.25" customHeight="1" x14ac:dyDescent="0.25">
      <c r="A137" s="3"/>
      <c r="B137" s="3"/>
      <c r="C137" s="3"/>
      <c r="D137" s="3"/>
      <c r="E137" s="3"/>
      <c r="F137" s="3"/>
      <c r="G137" s="3"/>
      <c r="J137" s="3"/>
      <c r="K137" s="3"/>
      <c r="L137" s="3"/>
      <c r="M137" s="3"/>
      <c r="N137" s="3"/>
      <c r="O137" s="3"/>
      <c r="P137" s="3"/>
      <c r="R137" s="3"/>
      <c r="S137" s="3"/>
      <c r="T137" s="179"/>
      <c r="U137" s="3"/>
      <c r="V137" s="3"/>
      <c r="W137" s="3"/>
      <c r="X137" s="3"/>
      <c r="AC137" s="8"/>
      <c r="AD137" s="8"/>
      <c r="AE137" s="8"/>
      <c r="AG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BE137" s="3"/>
    </row>
    <row r="138" spans="1:57" ht="92.25" customHeight="1" x14ac:dyDescent="0.25">
      <c r="A138" s="3"/>
      <c r="B138" s="3"/>
      <c r="C138" s="3"/>
      <c r="D138" s="3"/>
      <c r="E138" s="3"/>
      <c r="F138" s="3"/>
      <c r="G138" s="3"/>
      <c r="J138" s="3"/>
      <c r="K138" s="3"/>
      <c r="L138" s="3"/>
      <c r="M138" s="3"/>
      <c r="N138" s="3"/>
      <c r="O138" s="3"/>
      <c r="P138" s="3"/>
      <c r="R138" s="3"/>
      <c r="S138" s="3"/>
      <c r="T138" s="179"/>
      <c r="U138" s="3"/>
      <c r="V138" s="3"/>
      <c r="W138" s="3"/>
      <c r="X138" s="3"/>
      <c r="AC138" s="8"/>
      <c r="AD138" s="8"/>
      <c r="AE138" s="8"/>
      <c r="AG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BE138" s="3"/>
    </row>
    <row r="139" spans="1:57" ht="92.25" customHeight="1" x14ac:dyDescent="0.25">
      <c r="A139" s="3"/>
      <c r="B139" s="3"/>
      <c r="C139" s="3"/>
      <c r="D139" s="3"/>
      <c r="E139" s="3"/>
      <c r="F139" s="3"/>
      <c r="G139" s="3"/>
      <c r="J139" s="3"/>
      <c r="K139" s="3"/>
      <c r="L139" s="3"/>
      <c r="M139" s="3"/>
      <c r="N139" s="3"/>
      <c r="O139" s="3"/>
      <c r="P139" s="3"/>
      <c r="R139" s="3"/>
      <c r="S139" s="3"/>
      <c r="T139" s="179"/>
      <c r="U139" s="3"/>
      <c r="V139" s="3"/>
      <c r="W139" s="3"/>
      <c r="X139" s="3"/>
      <c r="AC139" s="8"/>
      <c r="AD139" s="8"/>
      <c r="AE139" s="8"/>
      <c r="AG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BE139" s="3"/>
    </row>
    <row r="140" spans="1:57" ht="92.25" customHeight="1" x14ac:dyDescent="0.25">
      <c r="A140" s="3"/>
      <c r="B140" s="3"/>
      <c r="C140" s="3"/>
      <c r="D140" s="3"/>
      <c r="E140" s="3"/>
      <c r="F140" s="3"/>
      <c r="G140" s="3"/>
      <c r="J140" s="3"/>
      <c r="K140" s="3"/>
      <c r="L140" s="3"/>
      <c r="M140" s="3"/>
      <c r="N140" s="3"/>
      <c r="O140" s="3"/>
      <c r="P140" s="3"/>
      <c r="R140" s="3"/>
      <c r="S140" s="3"/>
      <c r="T140" s="179"/>
      <c r="U140" s="3"/>
      <c r="V140" s="3"/>
      <c r="W140" s="3"/>
      <c r="X140" s="3"/>
      <c r="AC140" s="8"/>
      <c r="AD140" s="8"/>
      <c r="AE140" s="8"/>
      <c r="AG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BE140" s="3"/>
    </row>
    <row r="141" spans="1:57" ht="92.25" customHeight="1" x14ac:dyDescent="0.25">
      <c r="A141" s="3"/>
      <c r="B141" s="3"/>
      <c r="C141" s="3"/>
      <c r="D141" s="3"/>
      <c r="E141" s="3"/>
      <c r="F141" s="3"/>
      <c r="G141" s="3"/>
      <c r="J141" s="3"/>
      <c r="K141" s="3"/>
      <c r="L141" s="3"/>
      <c r="M141" s="3"/>
      <c r="N141" s="3"/>
      <c r="O141" s="3"/>
      <c r="P141" s="3"/>
      <c r="R141" s="3"/>
      <c r="S141" s="3"/>
      <c r="T141" s="179"/>
      <c r="U141" s="3"/>
      <c r="V141" s="3"/>
      <c r="W141" s="3"/>
      <c r="X141" s="3"/>
      <c r="AC141" s="8"/>
      <c r="AD141" s="8"/>
      <c r="AE141" s="8"/>
      <c r="AG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BE141" s="3"/>
    </row>
    <row r="142" spans="1:57" ht="92.25" customHeight="1" x14ac:dyDescent="0.25">
      <c r="A142" s="3"/>
      <c r="B142" s="3"/>
      <c r="C142" s="3"/>
      <c r="D142" s="3"/>
      <c r="E142" s="3"/>
      <c r="F142" s="3"/>
      <c r="G142" s="3"/>
      <c r="J142" s="3"/>
      <c r="K142" s="3"/>
      <c r="L142" s="3"/>
      <c r="M142" s="3"/>
      <c r="N142" s="3"/>
      <c r="O142" s="3"/>
      <c r="P142" s="3"/>
      <c r="R142" s="3"/>
      <c r="S142" s="3"/>
      <c r="T142" s="179"/>
      <c r="U142" s="3"/>
      <c r="V142" s="3"/>
      <c r="W142" s="3"/>
      <c r="X142" s="3"/>
      <c r="AC142" s="8"/>
      <c r="AD142" s="8"/>
      <c r="AE142" s="8"/>
      <c r="AG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BE142" s="3"/>
    </row>
    <row r="143" spans="1:57" ht="92.25" customHeight="1" x14ac:dyDescent="0.25">
      <c r="A143" s="3"/>
      <c r="B143" s="3"/>
      <c r="C143" s="3"/>
      <c r="D143" s="3"/>
      <c r="E143" s="3"/>
      <c r="F143" s="3"/>
      <c r="G143" s="3"/>
      <c r="J143" s="3"/>
      <c r="K143" s="3"/>
      <c r="L143" s="3"/>
      <c r="M143" s="3"/>
      <c r="N143" s="3"/>
      <c r="O143" s="3"/>
      <c r="P143" s="3"/>
      <c r="R143" s="3"/>
      <c r="S143" s="3"/>
      <c r="T143" s="179"/>
      <c r="U143" s="3"/>
      <c r="V143" s="3"/>
      <c r="W143" s="3"/>
      <c r="X143" s="3"/>
      <c r="AC143" s="8"/>
      <c r="AD143" s="8"/>
      <c r="AE143" s="8"/>
      <c r="AG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BE143" s="3"/>
    </row>
    <row r="144" spans="1:57" ht="92.25" customHeight="1" x14ac:dyDescent="0.25">
      <c r="A144" s="3"/>
      <c r="B144" s="3"/>
      <c r="C144" s="3"/>
      <c r="D144" s="3"/>
      <c r="E144" s="3"/>
      <c r="F144" s="3"/>
      <c r="G144" s="3"/>
      <c r="J144" s="3"/>
      <c r="K144" s="3"/>
      <c r="L144" s="3"/>
      <c r="M144" s="3"/>
      <c r="N144" s="3"/>
      <c r="O144" s="3"/>
      <c r="P144" s="3"/>
      <c r="R144" s="3"/>
      <c r="S144" s="3"/>
      <c r="T144" s="179"/>
      <c r="U144" s="3"/>
      <c r="V144" s="3"/>
      <c r="W144" s="3"/>
      <c r="X144" s="3"/>
      <c r="AC144" s="8"/>
      <c r="AD144" s="8"/>
      <c r="AE144" s="8"/>
      <c r="AG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BE144" s="3"/>
    </row>
    <row r="145" spans="1:57" ht="92.25" customHeight="1" x14ac:dyDescent="0.25">
      <c r="A145" s="3"/>
      <c r="B145" s="3"/>
      <c r="C145" s="3"/>
      <c r="D145" s="3"/>
      <c r="E145" s="3"/>
      <c r="F145" s="3"/>
      <c r="G145" s="3"/>
      <c r="J145" s="3"/>
      <c r="K145" s="3"/>
      <c r="L145" s="3"/>
      <c r="M145" s="3"/>
      <c r="N145" s="3"/>
      <c r="O145" s="3"/>
      <c r="P145" s="3"/>
      <c r="R145" s="3"/>
      <c r="S145" s="3"/>
      <c r="T145" s="179"/>
      <c r="U145" s="3"/>
      <c r="V145" s="3"/>
      <c r="W145" s="3"/>
      <c r="X145" s="3"/>
      <c r="AC145" s="8"/>
      <c r="AD145" s="8"/>
      <c r="AE145" s="8"/>
      <c r="AG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BE145" s="3"/>
    </row>
    <row r="146" spans="1:57" ht="92.25" customHeight="1" x14ac:dyDescent="0.25">
      <c r="A146" s="3"/>
      <c r="B146" s="3"/>
      <c r="C146" s="3"/>
      <c r="D146" s="3"/>
      <c r="E146" s="3"/>
      <c r="F146" s="3"/>
      <c r="G146" s="3"/>
      <c r="J146" s="3"/>
      <c r="K146" s="3"/>
      <c r="L146" s="3"/>
      <c r="M146" s="3"/>
      <c r="N146" s="3"/>
      <c r="O146" s="3"/>
      <c r="P146" s="3"/>
      <c r="R146" s="3"/>
      <c r="S146" s="3"/>
      <c r="T146" s="179"/>
      <c r="U146" s="3"/>
      <c r="V146" s="3"/>
      <c r="W146" s="3"/>
      <c r="X146" s="3"/>
      <c r="AC146" s="8"/>
      <c r="AD146" s="8"/>
      <c r="AE146" s="8"/>
      <c r="AG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BE146" s="3"/>
    </row>
    <row r="147" spans="1:57" ht="92.25" customHeight="1" x14ac:dyDescent="0.25">
      <c r="A147" s="3"/>
      <c r="B147" s="3"/>
      <c r="C147" s="3"/>
      <c r="D147" s="3"/>
      <c r="E147" s="3"/>
      <c r="F147" s="3"/>
      <c r="G147" s="3"/>
      <c r="J147" s="3"/>
      <c r="K147" s="3"/>
      <c r="L147" s="3"/>
      <c r="M147" s="3"/>
      <c r="N147" s="3"/>
      <c r="O147" s="3"/>
      <c r="P147" s="3"/>
      <c r="R147" s="3"/>
      <c r="S147" s="3"/>
      <c r="T147" s="179"/>
      <c r="U147" s="3"/>
      <c r="V147" s="3"/>
      <c r="W147" s="3"/>
      <c r="X147" s="3"/>
      <c r="AC147" s="8"/>
      <c r="AD147" s="8"/>
      <c r="AE147" s="8"/>
      <c r="AG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BE147" s="3"/>
    </row>
    <row r="148" spans="1:57" ht="92.25" customHeight="1" x14ac:dyDescent="0.25">
      <c r="A148" s="3"/>
      <c r="B148" s="3"/>
      <c r="C148" s="3"/>
      <c r="D148" s="3"/>
      <c r="E148" s="3"/>
      <c r="F148" s="3"/>
      <c r="G148" s="3"/>
      <c r="J148" s="3"/>
      <c r="K148" s="3"/>
      <c r="L148" s="3"/>
      <c r="M148" s="3"/>
      <c r="N148" s="3"/>
      <c r="O148" s="3"/>
      <c r="P148" s="3"/>
      <c r="R148" s="3"/>
      <c r="S148" s="3"/>
      <c r="T148" s="179"/>
      <c r="U148" s="3"/>
      <c r="V148" s="3"/>
      <c r="W148" s="3"/>
      <c r="X148" s="3"/>
      <c r="AC148" s="8"/>
      <c r="AD148" s="8"/>
      <c r="AE148" s="8"/>
      <c r="AG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BE148" s="3"/>
    </row>
    <row r="149" spans="1:57" ht="92.25" customHeight="1" x14ac:dyDescent="0.25">
      <c r="A149" s="3"/>
      <c r="B149" s="3"/>
      <c r="C149" s="3"/>
      <c r="D149" s="3"/>
      <c r="E149" s="3"/>
      <c r="F149" s="3"/>
      <c r="G149" s="3"/>
      <c r="J149" s="3"/>
      <c r="K149" s="3"/>
      <c r="L149" s="3"/>
      <c r="M149" s="3"/>
      <c r="N149" s="3"/>
      <c r="O149" s="3"/>
      <c r="P149" s="3"/>
      <c r="R149" s="3"/>
      <c r="S149" s="3"/>
      <c r="T149" s="179"/>
      <c r="U149" s="3"/>
      <c r="V149" s="3"/>
      <c r="W149" s="3"/>
      <c r="X149" s="3"/>
      <c r="AC149" s="8"/>
      <c r="AD149" s="8"/>
      <c r="AE149" s="8"/>
      <c r="AG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BE149" s="3"/>
    </row>
    <row r="150" spans="1:57" ht="92.25" customHeight="1" x14ac:dyDescent="0.25">
      <c r="A150" s="3"/>
      <c r="B150" s="3"/>
      <c r="C150" s="3"/>
      <c r="D150" s="3"/>
      <c r="E150" s="3"/>
      <c r="F150" s="3"/>
      <c r="G150" s="3"/>
      <c r="J150" s="3"/>
      <c r="K150" s="3"/>
      <c r="L150" s="3"/>
      <c r="M150" s="3"/>
      <c r="N150" s="3"/>
      <c r="O150" s="3"/>
      <c r="P150" s="3"/>
      <c r="R150" s="3"/>
      <c r="S150" s="3"/>
      <c r="T150" s="179"/>
      <c r="U150" s="3"/>
      <c r="V150" s="3"/>
      <c r="W150" s="3"/>
      <c r="X150" s="3"/>
      <c r="AC150" s="8"/>
      <c r="AD150" s="8"/>
      <c r="AE150" s="8"/>
      <c r="AG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BE150" s="3"/>
    </row>
    <row r="151" spans="1:57" ht="92.25" customHeight="1" x14ac:dyDescent="0.25">
      <c r="A151" s="3"/>
      <c r="B151" s="3"/>
      <c r="C151" s="3"/>
      <c r="D151" s="3"/>
      <c r="E151" s="3"/>
      <c r="F151" s="3"/>
      <c r="G151" s="3"/>
      <c r="J151" s="3"/>
      <c r="K151" s="3"/>
      <c r="L151" s="3"/>
      <c r="M151" s="3"/>
      <c r="N151" s="3"/>
      <c r="O151" s="3"/>
      <c r="P151" s="3"/>
      <c r="R151" s="3"/>
      <c r="S151" s="3"/>
      <c r="T151" s="179"/>
      <c r="U151" s="3"/>
      <c r="V151" s="3"/>
      <c r="W151" s="3"/>
      <c r="X151" s="3"/>
      <c r="AC151" s="8"/>
      <c r="AD151" s="8"/>
      <c r="AE151" s="8"/>
      <c r="AG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BE151" s="3"/>
    </row>
    <row r="152" spans="1:57" ht="92.25" customHeight="1" x14ac:dyDescent="0.25">
      <c r="A152" s="3"/>
      <c r="B152" s="3"/>
      <c r="C152" s="3"/>
      <c r="D152" s="3"/>
      <c r="E152" s="3"/>
      <c r="F152" s="3"/>
      <c r="G152" s="3"/>
      <c r="J152" s="3"/>
      <c r="K152" s="3"/>
      <c r="L152" s="3"/>
      <c r="M152" s="3"/>
      <c r="N152" s="3"/>
      <c r="O152" s="3"/>
      <c r="P152" s="3"/>
      <c r="R152" s="3"/>
      <c r="S152" s="3"/>
      <c r="T152" s="179"/>
      <c r="U152" s="3"/>
      <c r="V152" s="3"/>
      <c r="W152" s="3"/>
      <c r="X152" s="3"/>
      <c r="AC152" s="8"/>
      <c r="AD152" s="8"/>
      <c r="AE152" s="8"/>
      <c r="AG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BE152" s="3"/>
    </row>
    <row r="153" spans="1:57" ht="92.25" customHeight="1" x14ac:dyDescent="0.25">
      <c r="A153" s="3"/>
      <c r="B153" s="3"/>
      <c r="C153" s="3"/>
      <c r="D153" s="3"/>
      <c r="E153" s="3"/>
      <c r="F153" s="3"/>
      <c r="G153" s="3"/>
      <c r="J153" s="3"/>
      <c r="K153" s="3"/>
      <c r="L153" s="3"/>
      <c r="M153" s="3"/>
      <c r="N153" s="3"/>
      <c r="O153" s="3"/>
      <c r="P153" s="3"/>
      <c r="R153" s="3"/>
      <c r="S153" s="3"/>
      <c r="T153" s="179"/>
      <c r="U153" s="3"/>
      <c r="V153" s="3"/>
      <c r="W153" s="3"/>
      <c r="X153" s="3"/>
      <c r="AC153" s="8"/>
      <c r="AD153" s="8"/>
      <c r="AE153" s="8"/>
      <c r="AG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BE153" s="3"/>
    </row>
    <row r="154" spans="1:57" ht="92.25" customHeight="1" x14ac:dyDescent="0.25">
      <c r="A154" s="3"/>
      <c r="B154" s="3"/>
      <c r="C154" s="3"/>
      <c r="D154" s="3"/>
      <c r="E154" s="3"/>
      <c r="F154" s="3"/>
      <c r="G154" s="3"/>
      <c r="J154" s="3"/>
      <c r="K154" s="3"/>
      <c r="L154" s="3"/>
      <c r="M154" s="3"/>
      <c r="N154" s="3"/>
      <c r="O154" s="3"/>
      <c r="P154" s="3"/>
      <c r="R154" s="3"/>
      <c r="S154" s="3"/>
      <c r="T154" s="179"/>
      <c r="U154" s="3"/>
      <c r="V154" s="3"/>
      <c r="W154" s="3"/>
      <c r="X154" s="3"/>
      <c r="AC154" s="8"/>
      <c r="AD154" s="8"/>
      <c r="AE154" s="8"/>
      <c r="AG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BE154" s="3"/>
    </row>
    <row r="155" spans="1:57" ht="92.25" customHeight="1" x14ac:dyDescent="0.25">
      <c r="A155" s="3"/>
      <c r="B155" s="3"/>
      <c r="C155" s="3"/>
      <c r="D155" s="3"/>
      <c r="E155" s="3"/>
      <c r="F155" s="3"/>
      <c r="G155" s="3"/>
      <c r="J155" s="3"/>
      <c r="K155" s="3"/>
      <c r="L155" s="3"/>
      <c r="M155" s="3"/>
      <c r="N155" s="3"/>
      <c r="O155" s="3"/>
      <c r="P155" s="3"/>
      <c r="R155" s="3"/>
      <c r="S155" s="3"/>
      <c r="T155" s="179"/>
      <c r="U155" s="3"/>
      <c r="V155" s="3"/>
      <c r="W155" s="3"/>
      <c r="X155" s="3"/>
      <c r="AC155" s="8"/>
      <c r="AD155" s="8"/>
      <c r="AE155" s="8"/>
      <c r="AG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BE155" s="3"/>
    </row>
    <row r="156" spans="1:57" ht="92.25" customHeight="1" x14ac:dyDescent="0.25">
      <c r="A156" s="3"/>
      <c r="B156" s="3"/>
      <c r="C156" s="3"/>
      <c r="D156" s="3"/>
      <c r="E156" s="3"/>
      <c r="F156" s="3"/>
      <c r="G156" s="3"/>
      <c r="J156" s="3"/>
      <c r="K156" s="3"/>
      <c r="L156" s="3"/>
      <c r="M156" s="3"/>
      <c r="N156" s="3"/>
      <c r="O156" s="3"/>
      <c r="P156" s="3"/>
      <c r="R156" s="3"/>
      <c r="S156" s="3"/>
      <c r="T156" s="179"/>
      <c r="U156" s="3"/>
      <c r="V156" s="3"/>
      <c r="W156" s="3"/>
      <c r="X156" s="3"/>
      <c r="AC156" s="8"/>
      <c r="AD156" s="8"/>
      <c r="AE156" s="8"/>
      <c r="AG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BE156" s="3"/>
    </row>
    <row r="157" spans="1:57" ht="92.25" customHeight="1" x14ac:dyDescent="0.25">
      <c r="A157" s="3"/>
      <c r="B157" s="3"/>
      <c r="C157" s="3"/>
      <c r="D157" s="3"/>
      <c r="E157" s="3"/>
      <c r="F157" s="3"/>
      <c r="G157" s="3"/>
      <c r="J157" s="3"/>
      <c r="K157" s="3"/>
      <c r="L157" s="3"/>
      <c r="M157" s="3"/>
      <c r="N157" s="3"/>
      <c r="O157" s="3"/>
      <c r="P157" s="3"/>
      <c r="R157" s="3"/>
      <c r="S157" s="3"/>
      <c r="T157" s="179"/>
      <c r="U157" s="3"/>
      <c r="V157" s="3"/>
      <c r="W157" s="3"/>
      <c r="X157" s="3"/>
      <c r="AC157" s="8"/>
      <c r="AD157" s="8"/>
      <c r="AE157" s="8"/>
      <c r="AG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BE157" s="3"/>
    </row>
    <row r="158" spans="1:57" ht="92.25" customHeight="1" x14ac:dyDescent="0.25">
      <c r="A158" s="3"/>
      <c r="B158" s="3"/>
      <c r="C158" s="3"/>
      <c r="D158" s="3"/>
      <c r="E158" s="3"/>
      <c r="F158" s="3"/>
      <c r="G158" s="3"/>
      <c r="J158" s="3"/>
      <c r="K158" s="3"/>
      <c r="L158" s="3"/>
      <c r="M158" s="3"/>
      <c r="N158" s="3"/>
      <c r="O158" s="3"/>
      <c r="P158" s="3"/>
      <c r="R158" s="3"/>
      <c r="S158" s="3"/>
      <c r="T158" s="179"/>
      <c r="U158" s="3"/>
      <c r="V158" s="3"/>
      <c r="W158" s="3"/>
      <c r="X158" s="3"/>
      <c r="AC158" s="8"/>
      <c r="AD158" s="8"/>
      <c r="AE158" s="8"/>
      <c r="AG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BE158" s="3"/>
    </row>
    <row r="159" spans="1:57" ht="92.25" customHeight="1" x14ac:dyDescent="0.25">
      <c r="A159" s="3"/>
      <c r="B159" s="3"/>
      <c r="C159" s="3"/>
      <c r="D159" s="3"/>
      <c r="E159" s="3"/>
      <c r="F159" s="3"/>
      <c r="G159" s="3"/>
      <c r="J159" s="3"/>
      <c r="K159" s="3"/>
      <c r="L159" s="3"/>
      <c r="M159" s="3"/>
      <c r="N159" s="3"/>
      <c r="O159" s="3"/>
      <c r="P159" s="3"/>
      <c r="R159" s="3"/>
      <c r="S159" s="3"/>
      <c r="T159" s="179"/>
      <c r="U159" s="3"/>
      <c r="V159" s="3"/>
      <c r="W159" s="3"/>
      <c r="X159" s="3"/>
      <c r="AC159" s="8"/>
      <c r="AD159" s="8"/>
      <c r="AE159" s="8"/>
      <c r="AG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BE159" s="3"/>
    </row>
    <row r="160" spans="1:57" ht="92.25" customHeight="1" x14ac:dyDescent="0.25">
      <c r="A160" s="3"/>
      <c r="B160" s="3"/>
      <c r="C160" s="3"/>
      <c r="D160" s="3"/>
      <c r="E160" s="3"/>
      <c r="F160" s="3"/>
      <c r="G160" s="3"/>
      <c r="J160" s="3"/>
      <c r="K160" s="3"/>
      <c r="L160" s="3"/>
      <c r="M160" s="3"/>
      <c r="N160" s="3"/>
      <c r="O160" s="3"/>
      <c r="P160" s="3"/>
      <c r="R160" s="3"/>
      <c r="S160" s="3"/>
      <c r="T160" s="179"/>
      <c r="U160" s="3"/>
      <c r="V160" s="3"/>
      <c r="W160" s="3"/>
      <c r="X160" s="3"/>
      <c r="AC160" s="8"/>
      <c r="AD160" s="8"/>
      <c r="AE160" s="8"/>
      <c r="AG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BE160" s="3"/>
    </row>
    <row r="161" spans="1:57" ht="92.25" customHeight="1" x14ac:dyDescent="0.25">
      <c r="A161" s="3"/>
      <c r="B161" s="3"/>
      <c r="C161" s="3"/>
      <c r="D161" s="3"/>
      <c r="E161" s="3"/>
      <c r="F161" s="3"/>
      <c r="G161" s="3"/>
      <c r="J161" s="3"/>
      <c r="K161" s="3"/>
      <c r="L161" s="3"/>
      <c r="M161" s="3"/>
      <c r="N161" s="3"/>
      <c r="O161" s="3"/>
      <c r="P161" s="3"/>
      <c r="R161" s="3"/>
      <c r="S161" s="3"/>
      <c r="T161" s="179"/>
      <c r="U161" s="3"/>
      <c r="V161" s="3"/>
      <c r="W161" s="3"/>
      <c r="X161" s="3"/>
      <c r="AC161" s="8"/>
      <c r="AD161" s="8"/>
      <c r="AE161" s="8"/>
      <c r="AG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BE161" s="3"/>
    </row>
    <row r="162" spans="1:57" ht="92.25" customHeight="1" x14ac:dyDescent="0.25">
      <c r="A162" s="3"/>
      <c r="B162" s="3"/>
      <c r="C162" s="3"/>
      <c r="D162" s="3"/>
      <c r="E162" s="3"/>
      <c r="F162" s="3"/>
      <c r="G162" s="3"/>
      <c r="J162" s="3"/>
      <c r="K162" s="3"/>
      <c r="L162" s="3"/>
      <c r="M162" s="3"/>
      <c r="N162" s="3"/>
      <c r="O162" s="3"/>
      <c r="P162" s="3"/>
      <c r="R162" s="3"/>
      <c r="S162" s="3"/>
      <c r="T162" s="179"/>
      <c r="U162" s="3"/>
      <c r="V162" s="3"/>
      <c r="W162" s="3"/>
      <c r="X162" s="3"/>
      <c r="AC162" s="8"/>
      <c r="AD162" s="8"/>
      <c r="AE162" s="8"/>
      <c r="AG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BE162" s="3"/>
    </row>
    <row r="163" spans="1:57" ht="92.25" customHeight="1" x14ac:dyDescent="0.25">
      <c r="A163" s="3"/>
      <c r="B163" s="3"/>
      <c r="C163" s="3"/>
      <c r="D163" s="3"/>
      <c r="E163" s="3"/>
      <c r="F163" s="3"/>
      <c r="G163" s="3"/>
      <c r="J163" s="3"/>
      <c r="K163" s="3"/>
      <c r="L163" s="3"/>
      <c r="M163" s="3"/>
      <c r="N163" s="3"/>
      <c r="O163" s="3"/>
      <c r="P163" s="3"/>
      <c r="R163" s="3"/>
      <c r="S163" s="3"/>
      <c r="T163" s="179"/>
      <c r="U163" s="3"/>
      <c r="V163" s="3"/>
      <c r="W163" s="3"/>
      <c r="X163" s="3"/>
      <c r="AC163" s="8"/>
      <c r="AD163" s="8"/>
      <c r="AE163" s="8"/>
      <c r="AG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BE163" s="3"/>
    </row>
    <row r="164" spans="1:57" ht="92.25" customHeight="1" x14ac:dyDescent="0.25">
      <c r="A164" s="3"/>
      <c r="B164" s="3"/>
      <c r="C164" s="3"/>
      <c r="D164" s="3"/>
      <c r="E164" s="3"/>
      <c r="F164" s="3"/>
      <c r="G164" s="3"/>
      <c r="J164" s="3"/>
      <c r="K164" s="3"/>
      <c r="L164" s="3"/>
      <c r="M164" s="3"/>
      <c r="N164" s="3"/>
      <c r="O164" s="3"/>
      <c r="P164" s="3"/>
      <c r="R164" s="3"/>
      <c r="S164" s="3"/>
      <c r="T164" s="179"/>
      <c r="U164" s="3"/>
      <c r="V164" s="3"/>
      <c r="W164" s="3"/>
      <c r="X164" s="3"/>
      <c r="AC164" s="8"/>
      <c r="AD164" s="8"/>
      <c r="AE164" s="8"/>
      <c r="AG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BE164" s="3"/>
    </row>
    <row r="165" spans="1:57" ht="92.25" customHeight="1" x14ac:dyDescent="0.25">
      <c r="A165" s="3"/>
      <c r="B165" s="3"/>
      <c r="C165" s="3"/>
      <c r="D165" s="3"/>
      <c r="E165" s="3"/>
      <c r="F165" s="3"/>
      <c r="G165" s="3"/>
      <c r="J165" s="3"/>
      <c r="K165" s="3"/>
      <c r="L165" s="3"/>
      <c r="M165" s="3"/>
      <c r="N165" s="3"/>
      <c r="O165" s="3"/>
      <c r="P165" s="3"/>
      <c r="R165" s="3"/>
      <c r="S165" s="3"/>
      <c r="T165" s="179"/>
      <c r="U165" s="3"/>
      <c r="V165" s="3"/>
      <c r="W165" s="3"/>
      <c r="X165" s="3"/>
      <c r="AC165" s="8"/>
      <c r="AD165" s="8"/>
      <c r="AE165" s="8"/>
      <c r="AG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BE165" s="3"/>
    </row>
    <row r="166" spans="1:57" ht="92.25" customHeight="1" x14ac:dyDescent="0.25">
      <c r="A166" s="3"/>
      <c r="B166" s="3"/>
      <c r="C166" s="3"/>
      <c r="D166" s="3"/>
      <c r="E166" s="3"/>
      <c r="F166" s="3"/>
      <c r="G166" s="3"/>
      <c r="J166" s="3"/>
      <c r="K166" s="3"/>
      <c r="L166" s="3"/>
      <c r="M166" s="3"/>
      <c r="N166" s="3"/>
      <c r="O166" s="3"/>
      <c r="P166" s="3"/>
      <c r="R166" s="3"/>
      <c r="S166" s="3"/>
      <c r="T166" s="179"/>
      <c r="U166" s="3"/>
      <c r="V166" s="3"/>
      <c r="W166" s="3"/>
      <c r="X166" s="3"/>
      <c r="AC166" s="8"/>
      <c r="AD166" s="8"/>
      <c r="AE166" s="8"/>
      <c r="AG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BE166" s="3"/>
    </row>
    <row r="167" spans="1:57" ht="92.25" customHeight="1" x14ac:dyDescent="0.25">
      <c r="A167" s="3"/>
      <c r="B167" s="3"/>
      <c r="C167" s="3"/>
      <c r="D167" s="3"/>
      <c r="E167" s="3"/>
      <c r="F167" s="3"/>
      <c r="G167" s="3"/>
      <c r="J167" s="3"/>
      <c r="K167" s="3"/>
      <c r="L167" s="3"/>
      <c r="M167" s="3"/>
      <c r="N167" s="3"/>
      <c r="O167" s="3"/>
      <c r="P167" s="3"/>
      <c r="R167" s="3"/>
      <c r="S167" s="3"/>
      <c r="T167" s="179"/>
      <c r="U167" s="3"/>
      <c r="V167" s="3"/>
      <c r="W167" s="3"/>
      <c r="X167" s="3"/>
      <c r="AC167" s="8"/>
      <c r="AD167" s="8"/>
      <c r="AE167" s="8"/>
      <c r="AG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BE167" s="3"/>
    </row>
    <row r="168" spans="1:57" ht="92.25" customHeight="1" x14ac:dyDescent="0.25">
      <c r="A168" s="3"/>
      <c r="B168" s="3"/>
      <c r="C168" s="3"/>
      <c r="D168" s="3"/>
      <c r="E168" s="3"/>
      <c r="F168" s="3"/>
      <c r="G168" s="3"/>
      <c r="J168" s="3"/>
      <c r="K168" s="3"/>
      <c r="L168" s="3"/>
      <c r="M168" s="3"/>
      <c r="N168" s="3"/>
      <c r="O168" s="3"/>
      <c r="P168" s="3"/>
      <c r="R168" s="3"/>
      <c r="S168" s="3"/>
      <c r="T168" s="179"/>
      <c r="U168" s="3"/>
      <c r="V168" s="3"/>
      <c r="W168" s="3"/>
      <c r="X168" s="3"/>
      <c r="AC168" s="8"/>
      <c r="AD168" s="8"/>
      <c r="AE168" s="8"/>
      <c r="AG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BE168" s="3"/>
    </row>
    <row r="169" spans="1:57" ht="92.25" customHeight="1" x14ac:dyDescent="0.25">
      <c r="A169" s="3"/>
      <c r="B169" s="3"/>
      <c r="C169" s="3"/>
      <c r="D169" s="3"/>
      <c r="E169" s="3"/>
      <c r="F169" s="3"/>
      <c r="G169" s="3"/>
      <c r="J169" s="3"/>
      <c r="K169" s="3"/>
      <c r="L169" s="3"/>
      <c r="M169" s="3"/>
      <c r="N169" s="3"/>
      <c r="O169" s="3"/>
      <c r="P169" s="3"/>
      <c r="R169" s="3"/>
      <c r="S169" s="3"/>
      <c r="T169" s="179"/>
      <c r="U169" s="3"/>
      <c r="V169" s="3"/>
      <c r="W169" s="3"/>
      <c r="X169" s="3"/>
      <c r="AC169" s="8"/>
      <c r="AD169" s="8"/>
      <c r="AE169" s="8"/>
      <c r="AG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BE169" s="3"/>
    </row>
    <row r="170" spans="1:57" ht="92.25" customHeight="1" x14ac:dyDescent="0.25">
      <c r="A170" s="3"/>
      <c r="B170" s="3"/>
      <c r="C170" s="3"/>
      <c r="D170" s="3"/>
      <c r="E170" s="3"/>
      <c r="F170" s="3"/>
      <c r="G170" s="3"/>
      <c r="J170" s="3"/>
      <c r="K170" s="3"/>
      <c r="L170" s="3"/>
      <c r="M170" s="3"/>
      <c r="N170" s="3"/>
      <c r="O170" s="3"/>
      <c r="P170" s="3"/>
      <c r="R170" s="3"/>
      <c r="S170" s="3"/>
      <c r="T170" s="179"/>
      <c r="U170" s="3"/>
      <c r="V170" s="3"/>
      <c r="W170" s="3"/>
      <c r="X170" s="3"/>
      <c r="AC170" s="8"/>
      <c r="AD170" s="8"/>
      <c r="AE170" s="8"/>
      <c r="AG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BE170" s="3"/>
    </row>
    <row r="171" spans="1:57" ht="92.25" customHeight="1" x14ac:dyDescent="0.25">
      <c r="A171" s="3"/>
      <c r="B171" s="3"/>
      <c r="C171" s="3"/>
      <c r="D171" s="3"/>
      <c r="E171" s="3"/>
      <c r="F171" s="3"/>
      <c r="G171" s="3"/>
      <c r="J171" s="3"/>
      <c r="K171" s="3"/>
      <c r="L171" s="3"/>
      <c r="M171" s="3"/>
      <c r="N171" s="3"/>
      <c r="O171" s="3"/>
      <c r="P171" s="3"/>
      <c r="R171" s="3"/>
      <c r="S171" s="3"/>
      <c r="T171" s="179"/>
      <c r="U171" s="3"/>
      <c r="V171" s="3"/>
      <c r="W171" s="3"/>
      <c r="X171" s="3"/>
      <c r="AC171" s="8"/>
      <c r="AD171" s="8"/>
      <c r="AE171" s="8"/>
      <c r="AG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BE171" s="3"/>
    </row>
    <row r="172" spans="1:57" ht="92.25" customHeight="1" x14ac:dyDescent="0.25">
      <c r="A172" s="3"/>
      <c r="B172" s="3"/>
      <c r="C172" s="3"/>
      <c r="D172" s="3"/>
      <c r="E172" s="3"/>
      <c r="F172" s="3"/>
      <c r="G172" s="3"/>
      <c r="J172" s="3"/>
      <c r="K172" s="3"/>
      <c r="L172" s="3"/>
      <c r="M172" s="3"/>
      <c r="N172" s="3"/>
      <c r="O172" s="3"/>
      <c r="P172" s="3"/>
      <c r="R172" s="3"/>
      <c r="S172" s="3"/>
      <c r="T172" s="179"/>
      <c r="U172" s="3"/>
      <c r="V172" s="3"/>
      <c r="W172" s="3"/>
      <c r="X172" s="3"/>
      <c r="AC172" s="8"/>
      <c r="AD172" s="8"/>
      <c r="AE172" s="8"/>
      <c r="AG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BE172" s="3"/>
    </row>
    <row r="173" spans="1:57" ht="92.25" customHeight="1" x14ac:dyDescent="0.25">
      <c r="A173" s="3"/>
      <c r="B173" s="3"/>
      <c r="C173" s="3"/>
      <c r="D173" s="3"/>
      <c r="E173" s="3"/>
      <c r="F173" s="3"/>
      <c r="G173" s="3"/>
      <c r="J173" s="3"/>
      <c r="K173" s="3"/>
      <c r="L173" s="3"/>
      <c r="M173" s="3"/>
      <c r="N173" s="3"/>
      <c r="O173" s="3"/>
      <c r="P173" s="3"/>
      <c r="R173" s="3"/>
      <c r="S173" s="3"/>
      <c r="T173" s="179"/>
      <c r="U173" s="3"/>
      <c r="V173" s="3"/>
      <c r="W173" s="3"/>
      <c r="X173" s="3"/>
      <c r="AC173" s="8"/>
      <c r="AD173" s="8"/>
      <c r="AE173" s="8"/>
      <c r="AG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BE173" s="3"/>
    </row>
    <row r="174" spans="1:57" ht="92.25" customHeight="1" x14ac:dyDescent="0.25">
      <c r="A174" s="3"/>
      <c r="B174" s="3"/>
      <c r="C174" s="3"/>
      <c r="D174" s="3"/>
      <c r="E174" s="3"/>
      <c r="F174" s="3"/>
      <c r="G174" s="3"/>
      <c r="J174" s="3"/>
      <c r="K174" s="3"/>
      <c r="L174" s="3"/>
      <c r="M174" s="3"/>
      <c r="N174" s="3"/>
      <c r="O174" s="3"/>
      <c r="P174" s="3"/>
      <c r="R174" s="3"/>
      <c r="S174" s="3"/>
      <c r="T174" s="179"/>
      <c r="U174" s="3"/>
      <c r="V174" s="3"/>
      <c r="W174" s="3"/>
      <c r="X174" s="3"/>
      <c r="AC174" s="8"/>
      <c r="AD174" s="8"/>
      <c r="AE174" s="8"/>
      <c r="AG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BE174" s="3"/>
    </row>
    <row r="175" spans="1:57" ht="92.25" customHeight="1" x14ac:dyDescent="0.25">
      <c r="A175" s="3"/>
      <c r="B175" s="3"/>
      <c r="C175" s="3"/>
      <c r="D175" s="3"/>
      <c r="E175" s="3"/>
      <c r="F175" s="3"/>
      <c r="G175" s="3"/>
      <c r="J175" s="3"/>
      <c r="K175" s="3"/>
      <c r="L175" s="3"/>
      <c r="M175" s="3"/>
      <c r="N175" s="3"/>
      <c r="O175" s="3"/>
      <c r="P175" s="3"/>
      <c r="R175" s="3"/>
      <c r="S175" s="3"/>
      <c r="T175" s="179"/>
      <c r="U175" s="3"/>
      <c r="V175" s="3"/>
      <c r="W175" s="3"/>
      <c r="X175" s="3"/>
      <c r="AC175" s="8"/>
      <c r="AD175" s="8"/>
      <c r="AE175" s="8"/>
      <c r="AG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BE175" s="3"/>
    </row>
    <row r="176" spans="1:57" ht="92.25" customHeight="1" x14ac:dyDescent="0.25">
      <c r="A176" s="3"/>
      <c r="B176" s="3"/>
      <c r="C176" s="3"/>
      <c r="D176" s="3"/>
      <c r="E176" s="3"/>
      <c r="F176" s="3"/>
      <c r="G176" s="3"/>
      <c r="J176" s="3"/>
      <c r="K176" s="3"/>
      <c r="L176" s="3"/>
      <c r="M176" s="3"/>
      <c r="N176" s="3"/>
      <c r="O176" s="3"/>
      <c r="P176" s="3"/>
      <c r="R176" s="3"/>
      <c r="S176" s="3"/>
      <c r="T176" s="179"/>
      <c r="U176" s="3"/>
      <c r="V176" s="3"/>
      <c r="W176" s="3"/>
      <c r="X176" s="3"/>
      <c r="AC176" s="8"/>
      <c r="AD176" s="8"/>
      <c r="AE176" s="8"/>
      <c r="AG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BE176" s="3"/>
    </row>
    <row r="177" spans="1:57" ht="92.25" customHeight="1" x14ac:dyDescent="0.25">
      <c r="A177" s="3"/>
      <c r="B177" s="3"/>
      <c r="C177" s="3"/>
      <c r="D177" s="3"/>
      <c r="E177" s="3"/>
      <c r="F177" s="3"/>
      <c r="G177" s="3"/>
      <c r="J177" s="3"/>
      <c r="K177" s="3"/>
      <c r="L177" s="3"/>
      <c r="M177" s="3"/>
      <c r="N177" s="3"/>
      <c r="O177" s="3"/>
      <c r="P177" s="3"/>
      <c r="R177" s="3"/>
      <c r="S177" s="3"/>
      <c r="T177" s="179"/>
      <c r="U177" s="3"/>
      <c r="V177" s="3"/>
      <c r="W177" s="3"/>
      <c r="X177" s="3"/>
      <c r="AC177" s="8"/>
      <c r="AD177" s="8"/>
      <c r="AE177" s="8"/>
      <c r="AG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BE177" s="3"/>
    </row>
    <row r="178" spans="1:57" ht="92.25" customHeight="1" x14ac:dyDescent="0.25">
      <c r="A178" s="3"/>
      <c r="B178" s="3"/>
      <c r="C178" s="3"/>
      <c r="D178" s="3"/>
      <c r="E178" s="3"/>
      <c r="F178" s="3"/>
      <c r="G178" s="3"/>
      <c r="J178" s="3"/>
      <c r="K178" s="3"/>
      <c r="L178" s="3"/>
      <c r="M178" s="3"/>
      <c r="N178" s="3"/>
      <c r="O178" s="3"/>
      <c r="P178" s="3"/>
      <c r="R178" s="3"/>
      <c r="S178" s="3"/>
      <c r="T178" s="179"/>
      <c r="U178" s="3"/>
      <c r="V178" s="3"/>
      <c r="W178" s="3"/>
      <c r="X178" s="3"/>
      <c r="AC178" s="8"/>
      <c r="AD178" s="8"/>
      <c r="AE178" s="8"/>
      <c r="AG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BE178" s="3"/>
    </row>
    <row r="179" spans="1:57" ht="92.25" customHeight="1" x14ac:dyDescent="0.25">
      <c r="A179" s="3"/>
      <c r="B179" s="3"/>
      <c r="C179" s="3"/>
      <c r="D179" s="3"/>
      <c r="E179" s="3"/>
      <c r="F179" s="3"/>
      <c r="G179" s="3"/>
      <c r="J179" s="3"/>
      <c r="K179" s="3"/>
      <c r="L179" s="3"/>
      <c r="M179" s="3"/>
      <c r="N179" s="3"/>
      <c r="O179" s="3"/>
      <c r="P179" s="3"/>
      <c r="R179" s="3"/>
      <c r="S179" s="3"/>
      <c r="T179" s="179"/>
      <c r="U179" s="3"/>
      <c r="V179" s="3"/>
      <c r="W179" s="3"/>
      <c r="X179" s="3"/>
      <c r="AC179" s="8"/>
      <c r="AD179" s="8"/>
      <c r="AE179" s="8"/>
      <c r="AG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BE179" s="3"/>
    </row>
    <row r="180" spans="1:57" ht="92.25" customHeight="1" x14ac:dyDescent="0.25">
      <c r="A180" s="3"/>
      <c r="B180" s="3"/>
      <c r="C180" s="3"/>
      <c r="D180" s="3"/>
      <c r="E180" s="3"/>
      <c r="F180" s="3"/>
      <c r="G180" s="3"/>
      <c r="J180" s="3"/>
      <c r="K180" s="3"/>
      <c r="L180" s="3"/>
      <c r="M180" s="3"/>
      <c r="N180" s="3"/>
      <c r="O180" s="3"/>
      <c r="P180" s="3"/>
      <c r="R180" s="3"/>
      <c r="S180" s="3"/>
      <c r="T180" s="179"/>
      <c r="U180" s="3"/>
      <c r="V180" s="3"/>
      <c r="W180" s="3"/>
      <c r="X180" s="3"/>
      <c r="AC180" s="8"/>
      <c r="AD180" s="8"/>
      <c r="AE180" s="8"/>
      <c r="AG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BE180" s="3"/>
    </row>
    <row r="181" spans="1:57" ht="92.25" customHeight="1" x14ac:dyDescent="0.25">
      <c r="A181" s="3"/>
      <c r="B181" s="3"/>
      <c r="C181" s="3"/>
      <c r="D181" s="3"/>
      <c r="E181" s="3"/>
      <c r="F181" s="3"/>
      <c r="G181" s="3"/>
      <c r="J181" s="3"/>
      <c r="K181" s="3"/>
      <c r="L181" s="3"/>
      <c r="M181" s="3"/>
      <c r="N181" s="3"/>
      <c r="O181" s="3"/>
      <c r="P181" s="3"/>
      <c r="R181" s="3"/>
      <c r="S181" s="3"/>
      <c r="T181" s="179"/>
      <c r="U181" s="3"/>
      <c r="V181" s="3"/>
      <c r="W181" s="3"/>
      <c r="X181" s="3"/>
      <c r="AC181" s="8"/>
      <c r="AD181" s="8"/>
      <c r="AE181" s="8"/>
      <c r="AG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BE181" s="3"/>
    </row>
    <row r="182" spans="1:57" ht="92.25" customHeight="1" x14ac:dyDescent="0.25">
      <c r="A182" s="3"/>
      <c r="B182" s="3"/>
      <c r="C182" s="3"/>
      <c r="D182" s="3"/>
      <c r="E182" s="3"/>
      <c r="F182" s="3"/>
      <c r="G182" s="3"/>
      <c r="J182" s="3"/>
      <c r="K182" s="3"/>
      <c r="L182" s="3"/>
      <c r="M182" s="3"/>
      <c r="N182" s="3"/>
      <c r="O182" s="3"/>
      <c r="P182" s="3"/>
      <c r="R182" s="3"/>
      <c r="S182" s="3"/>
      <c r="T182" s="179"/>
      <c r="U182" s="3"/>
      <c r="V182" s="3"/>
      <c r="W182" s="3"/>
      <c r="X182" s="3"/>
      <c r="AC182" s="8"/>
      <c r="AD182" s="8"/>
      <c r="AE182" s="8"/>
      <c r="AG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BE182" s="3"/>
    </row>
    <row r="183" spans="1:57" ht="92.25" customHeight="1" x14ac:dyDescent="0.25">
      <c r="A183" s="3"/>
      <c r="B183" s="3"/>
      <c r="C183" s="3"/>
      <c r="D183" s="3"/>
      <c r="E183" s="3"/>
      <c r="F183" s="3"/>
      <c r="G183" s="3"/>
      <c r="J183" s="3"/>
      <c r="K183" s="3"/>
      <c r="L183" s="3"/>
      <c r="M183" s="3"/>
      <c r="N183" s="3"/>
      <c r="O183" s="3"/>
      <c r="P183" s="3"/>
      <c r="R183" s="3"/>
      <c r="S183" s="3"/>
      <c r="T183" s="179"/>
      <c r="U183" s="3"/>
      <c r="V183" s="3"/>
      <c r="W183" s="3"/>
      <c r="X183" s="3"/>
      <c r="AC183" s="8"/>
      <c r="AD183" s="8"/>
      <c r="AE183" s="8"/>
      <c r="AG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BE183" s="3"/>
    </row>
    <row r="184" spans="1:57" ht="92.25" customHeight="1" x14ac:dyDescent="0.25">
      <c r="A184" s="3"/>
      <c r="B184" s="3"/>
      <c r="C184" s="3"/>
      <c r="D184" s="3"/>
      <c r="E184" s="3"/>
      <c r="F184" s="3"/>
      <c r="G184" s="3"/>
      <c r="J184" s="3"/>
      <c r="K184" s="3"/>
      <c r="L184" s="3"/>
      <c r="M184" s="3"/>
      <c r="N184" s="3"/>
      <c r="O184" s="3"/>
      <c r="P184" s="3"/>
      <c r="R184" s="3"/>
      <c r="S184" s="3"/>
      <c r="T184" s="179"/>
      <c r="U184" s="3"/>
      <c r="V184" s="3"/>
      <c r="W184" s="3"/>
      <c r="X184" s="3"/>
      <c r="AC184" s="8"/>
      <c r="AD184" s="8"/>
      <c r="AE184" s="8"/>
      <c r="AG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BE184" s="3"/>
    </row>
    <row r="185" spans="1:57" ht="92.25" customHeight="1" x14ac:dyDescent="0.25">
      <c r="A185" s="3"/>
      <c r="B185" s="3"/>
      <c r="C185" s="3"/>
      <c r="D185" s="3"/>
      <c r="E185" s="3"/>
      <c r="F185" s="3"/>
      <c r="G185" s="3"/>
      <c r="J185" s="3"/>
      <c r="K185" s="3"/>
      <c r="L185" s="3"/>
      <c r="M185" s="3"/>
      <c r="N185" s="3"/>
      <c r="O185" s="3"/>
      <c r="P185" s="3"/>
      <c r="R185" s="3"/>
      <c r="S185" s="3"/>
      <c r="T185" s="179"/>
      <c r="U185" s="3"/>
      <c r="V185" s="3"/>
      <c r="W185" s="3"/>
      <c r="X185" s="3"/>
      <c r="AC185" s="8"/>
      <c r="AD185" s="8"/>
      <c r="AE185" s="8"/>
      <c r="AG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BE185" s="3"/>
    </row>
    <row r="186" spans="1:57" ht="92.25" customHeight="1" x14ac:dyDescent="0.25">
      <c r="A186" s="3"/>
      <c r="B186" s="3"/>
      <c r="C186" s="3"/>
      <c r="D186" s="3"/>
      <c r="E186" s="3"/>
      <c r="F186" s="3"/>
      <c r="G186" s="3"/>
      <c r="J186" s="3"/>
      <c r="K186" s="3"/>
      <c r="L186" s="3"/>
      <c r="M186" s="3"/>
      <c r="N186" s="3"/>
      <c r="O186" s="3"/>
      <c r="P186" s="3"/>
      <c r="R186" s="3"/>
      <c r="S186" s="3"/>
      <c r="T186" s="179"/>
      <c r="U186" s="3"/>
      <c r="V186" s="3"/>
      <c r="W186" s="3"/>
      <c r="X186" s="3"/>
      <c r="AC186" s="8"/>
      <c r="AD186" s="8"/>
      <c r="AE186" s="8"/>
      <c r="AG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BE186" s="3"/>
    </row>
    <row r="187" spans="1:57" ht="92.25" customHeight="1" x14ac:dyDescent="0.25">
      <c r="A187" s="3"/>
      <c r="B187" s="3"/>
      <c r="C187" s="3"/>
      <c r="D187" s="3"/>
      <c r="E187" s="3"/>
      <c r="F187" s="3"/>
      <c r="G187" s="3"/>
      <c r="J187" s="3"/>
      <c r="K187" s="3"/>
      <c r="L187" s="3"/>
      <c r="M187" s="3"/>
      <c r="N187" s="3"/>
      <c r="O187" s="3"/>
      <c r="P187" s="3"/>
      <c r="R187" s="3"/>
      <c r="S187" s="3"/>
      <c r="T187" s="179"/>
      <c r="U187" s="3"/>
      <c r="V187" s="3"/>
      <c r="W187" s="3"/>
      <c r="X187" s="3"/>
      <c r="AC187" s="8"/>
      <c r="AD187" s="8"/>
      <c r="AE187" s="8"/>
      <c r="AG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BE187" s="3"/>
    </row>
    <row r="188" spans="1:57" ht="92.25" customHeight="1" x14ac:dyDescent="0.25">
      <c r="A188" s="3"/>
      <c r="B188" s="3"/>
      <c r="C188" s="3"/>
      <c r="D188" s="3"/>
      <c r="E188" s="3"/>
      <c r="F188" s="3"/>
      <c r="G188" s="3"/>
      <c r="J188" s="3"/>
      <c r="K188" s="3"/>
      <c r="L188" s="3"/>
      <c r="M188" s="3"/>
      <c r="N188" s="3"/>
      <c r="O188" s="3"/>
      <c r="P188" s="3"/>
      <c r="R188" s="3"/>
      <c r="S188" s="3"/>
      <c r="T188" s="179"/>
      <c r="U188" s="3"/>
      <c r="V188" s="3"/>
      <c r="W188" s="3"/>
      <c r="X188" s="3"/>
      <c r="AC188" s="8"/>
      <c r="AD188" s="8"/>
      <c r="AE188" s="8"/>
      <c r="AG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BE188" s="3"/>
    </row>
    <row r="189" spans="1:57" ht="92.25" customHeight="1" x14ac:dyDescent="0.25">
      <c r="A189" s="3"/>
      <c r="B189" s="3"/>
      <c r="C189" s="3"/>
      <c r="D189" s="3"/>
      <c r="E189" s="3"/>
      <c r="F189" s="3"/>
      <c r="G189" s="3"/>
      <c r="J189" s="3"/>
      <c r="K189" s="3"/>
      <c r="L189" s="3"/>
      <c r="M189" s="3"/>
      <c r="N189" s="3"/>
      <c r="O189" s="3"/>
      <c r="P189" s="3"/>
      <c r="R189" s="3"/>
      <c r="S189" s="3"/>
      <c r="T189" s="179"/>
      <c r="U189" s="3"/>
      <c r="V189" s="3"/>
      <c r="W189" s="3"/>
      <c r="X189" s="3"/>
      <c r="AC189" s="8"/>
      <c r="AD189" s="8"/>
      <c r="AE189" s="8"/>
      <c r="AG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BE189" s="3"/>
    </row>
    <row r="190" spans="1:57" ht="92.25" customHeight="1" x14ac:dyDescent="0.25">
      <c r="A190" s="3"/>
      <c r="B190" s="3"/>
      <c r="C190" s="3"/>
      <c r="D190" s="3"/>
      <c r="E190" s="3"/>
      <c r="F190" s="3"/>
      <c r="G190" s="3"/>
      <c r="J190" s="3"/>
      <c r="K190" s="3"/>
      <c r="L190" s="3"/>
      <c r="M190" s="3"/>
      <c r="N190" s="3"/>
      <c r="O190" s="3"/>
      <c r="P190" s="3"/>
      <c r="R190" s="3"/>
      <c r="S190" s="3"/>
      <c r="T190" s="179"/>
      <c r="U190" s="3"/>
      <c r="V190" s="3"/>
      <c r="W190" s="3"/>
      <c r="X190" s="3"/>
      <c r="AC190" s="8"/>
      <c r="AD190" s="8"/>
      <c r="AE190" s="8"/>
      <c r="AG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BE190" s="3"/>
    </row>
    <row r="191" spans="1:57" ht="92.25" customHeight="1" x14ac:dyDescent="0.25">
      <c r="A191" s="3"/>
      <c r="B191" s="3"/>
      <c r="C191" s="3"/>
      <c r="D191" s="3"/>
      <c r="E191" s="3"/>
      <c r="F191" s="3"/>
      <c r="G191" s="3"/>
      <c r="J191" s="3"/>
      <c r="K191" s="3"/>
      <c r="L191" s="3"/>
      <c r="M191" s="3"/>
      <c r="N191" s="3"/>
      <c r="O191" s="3"/>
      <c r="P191" s="3"/>
      <c r="R191" s="3"/>
      <c r="S191" s="3"/>
      <c r="T191" s="179"/>
      <c r="U191" s="3"/>
      <c r="V191" s="3"/>
      <c r="W191" s="3"/>
      <c r="X191" s="3"/>
      <c r="AC191" s="8"/>
      <c r="AD191" s="8"/>
      <c r="AE191" s="8"/>
      <c r="AG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BE191" s="3"/>
    </row>
    <row r="192" spans="1:57" ht="92.25" customHeight="1" x14ac:dyDescent="0.25">
      <c r="A192" s="3"/>
      <c r="B192" s="3"/>
      <c r="C192" s="3"/>
      <c r="D192" s="3"/>
      <c r="E192" s="3"/>
      <c r="F192" s="3"/>
      <c r="G192" s="3"/>
      <c r="J192" s="3"/>
      <c r="K192" s="3"/>
      <c r="L192" s="3"/>
      <c r="M192" s="3"/>
      <c r="N192" s="3"/>
      <c r="O192" s="3"/>
      <c r="P192" s="3"/>
      <c r="R192" s="3"/>
      <c r="S192" s="3"/>
      <c r="T192" s="179"/>
      <c r="U192" s="3"/>
      <c r="V192" s="3"/>
      <c r="W192" s="3"/>
      <c r="X192" s="3"/>
      <c r="AC192" s="8"/>
      <c r="AD192" s="8"/>
      <c r="AE192" s="8"/>
      <c r="AG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BE192" s="3"/>
    </row>
    <row r="193" spans="1:57" ht="92.25" customHeight="1" x14ac:dyDescent="0.25">
      <c r="A193" s="3"/>
      <c r="B193" s="3"/>
      <c r="C193" s="3"/>
      <c r="D193" s="3"/>
      <c r="E193" s="3"/>
      <c r="F193" s="3"/>
      <c r="G193" s="3"/>
      <c r="J193" s="3"/>
      <c r="K193" s="3"/>
      <c r="L193" s="3"/>
      <c r="M193" s="3"/>
      <c r="N193" s="3"/>
      <c r="O193" s="3"/>
      <c r="P193" s="3"/>
      <c r="R193" s="3"/>
      <c r="S193" s="3"/>
      <c r="T193" s="179"/>
      <c r="U193" s="3"/>
      <c r="V193" s="3"/>
      <c r="W193" s="3"/>
      <c r="X193" s="3"/>
      <c r="AC193" s="8"/>
      <c r="AD193" s="8"/>
      <c r="AE193" s="8"/>
      <c r="AG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BE193" s="3"/>
    </row>
    <row r="194" spans="1:57" ht="92.25" customHeight="1" x14ac:dyDescent="0.25">
      <c r="A194" s="3"/>
      <c r="B194" s="3"/>
      <c r="C194" s="3"/>
      <c r="D194" s="3"/>
      <c r="E194" s="3"/>
      <c r="F194" s="3"/>
      <c r="G194" s="3"/>
      <c r="J194" s="3"/>
      <c r="K194" s="3"/>
      <c r="L194" s="3"/>
      <c r="M194" s="3"/>
      <c r="N194" s="3"/>
      <c r="O194" s="3"/>
      <c r="P194" s="3"/>
      <c r="R194" s="3"/>
      <c r="S194" s="3"/>
      <c r="T194" s="179"/>
      <c r="U194" s="3"/>
      <c r="V194" s="3"/>
      <c r="W194" s="3"/>
      <c r="X194" s="3"/>
      <c r="AC194" s="8"/>
      <c r="AD194" s="8"/>
      <c r="AE194" s="8"/>
      <c r="AG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BE194" s="3"/>
    </row>
    <row r="195" spans="1:57" ht="92.25" customHeight="1" x14ac:dyDescent="0.25">
      <c r="A195" s="3"/>
      <c r="B195" s="3"/>
      <c r="C195" s="3"/>
      <c r="D195" s="3"/>
      <c r="E195" s="3"/>
      <c r="F195" s="3"/>
      <c r="G195" s="3"/>
      <c r="J195" s="3"/>
      <c r="K195" s="3"/>
      <c r="L195" s="3"/>
      <c r="M195" s="3"/>
      <c r="N195" s="3"/>
      <c r="O195" s="3"/>
      <c r="P195" s="3"/>
      <c r="R195" s="3"/>
      <c r="S195" s="3"/>
      <c r="T195" s="179"/>
      <c r="U195" s="3"/>
      <c r="V195" s="3"/>
      <c r="W195" s="3"/>
      <c r="X195" s="3"/>
      <c r="AC195" s="8"/>
      <c r="AD195" s="8"/>
      <c r="AE195" s="8"/>
      <c r="AG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BE195" s="3"/>
    </row>
    <row r="196" spans="1:57" ht="92.25" customHeight="1" x14ac:dyDescent="0.25">
      <c r="A196" s="3"/>
      <c r="B196" s="3"/>
      <c r="C196" s="3"/>
      <c r="D196" s="3"/>
      <c r="E196" s="3"/>
      <c r="F196" s="3"/>
      <c r="G196" s="3"/>
      <c r="J196" s="3"/>
      <c r="K196" s="3"/>
      <c r="L196" s="3"/>
      <c r="M196" s="3"/>
      <c r="N196" s="3"/>
      <c r="O196" s="3"/>
      <c r="P196" s="3"/>
      <c r="R196" s="3"/>
      <c r="S196" s="3"/>
      <c r="T196" s="179"/>
      <c r="U196" s="3"/>
      <c r="V196" s="3"/>
      <c r="W196" s="3"/>
      <c r="X196" s="3"/>
      <c r="AC196" s="8"/>
      <c r="AD196" s="8"/>
      <c r="AE196" s="8"/>
      <c r="AG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BE196" s="3"/>
    </row>
    <row r="197" spans="1:57" ht="92.25" customHeight="1" x14ac:dyDescent="0.25">
      <c r="A197" s="3"/>
      <c r="B197" s="3"/>
      <c r="C197" s="3"/>
      <c r="D197" s="3"/>
      <c r="E197" s="3"/>
      <c r="F197" s="3"/>
      <c r="G197" s="3"/>
      <c r="J197" s="3"/>
      <c r="K197" s="3"/>
      <c r="L197" s="3"/>
      <c r="M197" s="3"/>
      <c r="N197" s="3"/>
      <c r="O197" s="3"/>
      <c r="P197" s="3"/>
      <c r="R197" s="3"/>
      <c r="S197" s="3"/>
      <c r="T197" s="179"/>
      <c r="U197" s="3"/>
      <c r="V197" s="3"/>
      <c r="W197" s="3"/>
      <c r="X197" s="3"/>
      <c r="AC197" s="8"/>
      <c r="AD197" s="8"/>
      <c r="AE197" s="8"/>
      <c r="AG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BE197" s="3"/>
    </row>
    <row r="198" spans="1:57" ht="92.25" customHeight="1" x14ac:dyDescent="0.25">
      <c r="A198" s="3"/>
      <c r="B198" s="3"/>
      <c r="C198" s="3"/>
      <c r="D198" s="3"/>
      <c r="E198" s="3"/>
      <c r="F198" s="3"/>
      <c r="G198" s="3"/>
      <c r="J198" s="3"/>
      <c r="K198" s="3"/>
      <c r="L198" s="3"/>
      <c r="M198" s="3"/>
      <c r="N198" s="3"/>
      <c r="O198" s="3"/>
      <c r="P198" s="3"/>
      <c r="R198" s="3"/>
      <c r="S198" s="3"/>
      <c r="T198" s="179"/>
      <c r="U198" s="3"/>
      <c r="V198" s="3"/>
      <c r="W198" s="3"/>
      <c r="X198" s="3"/>
      <c r="AC198" s="8"/>
      <c r="AD198" s="8"/>
      <c r="AE198" s="8"/>
      <c r="AG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BE198" s="3"/>
    </row>
    <row r="199" spans="1:57" ht="92.25" customHeight="1" x14ac:dyDescent="0.25">
      <c r="A199" s="3"/>
      <c r="B199" s="3"/>
      <c r="C199" s="3"/>
      <c r="D199" s="3"/>
      <c r="E199" s="3"/>
      <c r="F199" s="3"/>
      <c r="G199" s="3"/>
      <c r="J199" s="3"/>
      <c r="K199" s="3"/>
      <c r="L199" s="3"/>
      <c r="M199" s="3"/>
      <c r="N199" s="3"/>
      <c r="O199" s="3"/>
      <c r="P199" s="3"/>
      <c r="R199" s="3"/>
      <c r="S199" s="3"/>
      <c r="T199" s="179"/>
      <c r="U199" s="3"/>
      <c r="V199" s="3"/>
      <c r="W199" s="3"/>
      <c r="X199" s="3"/>
      <c r="AC199" s="8"/>
      <c r="AD199" s="8"/>
      <c r="AE199" s="8"/>
      <c r="AG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BE199" s="3"/>
    </row>
    <row r="200" spans="1:57" ht="92.25" customHeight="1" x14ac:dyDescent="0.25">
      <c r="A200" s="3"/>
      <c r="B200" s="3"/>
      <c r="C200" s="3"/>
      <c r="D200" s="3"/>
      <c r="E200" s="3"/>
      <c r="F200" s="3"/>
      <c r="G200" s="3"/>
      <c r="J200" s="3"/>
      <c r="K200" s="3"/>
      <c r="L200" s="3"/>
      <c r="M200" s="3"/>
      <c r="N200" s="3"/>
      <c r="O200" s="3"/>
      <c r="P200" s="3"/>
      <c r="R200" s="3"/>
      <c r="S200" s="3"/>
      <c r="T200" s="179"/>
      <c r="U200" s="3"/>
      <c r="V200" s="3"/>
      <c r="W200" s="3"/>
      <c r="X200" s="3"/>
      <c r="AC200" s="8"/>
      <c r="AD200" s="8"/>
      <c r="AE200" s="8"/>
      <c r="AG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BE200" s="3"/>
    </row>
    <row r="201" spans="1:57" ht="92.25" customHeight="1" x14ac:dyDescent="0.25">
      <c r="A201" s="3"/>
      <c r="B201" s="3"/>
      <c r="C201" s="3"/>
      <c r="D201" s="3"/>
      <c r="E201" s="3"/>
      <c r="F201" s="3"/>
      <c r="G201" s="3"/>
      <c r="J201" s="3"/>
      <c r="K201" s="3"/>
      <c r="L201" s="3"/>
      <c r="M201" s="3"/>
      <c r="N201" s="3"/>
      <c r="O201" s="3"/>
      <c r="P201" s="3"/>
      <c r="R201" s="3"/>
      <c r="S201" s="3"/>
      <c r="T201" s="179"/>
      <c r="U201" s="3"/>
      <c r="V201" s="3"/>
      <c r="W201" s="3"/>
      <c r="X201" s="3"/>
      <c r="AC201" s="8"/>
      <c r="AD201" s="8"/>
      <c r="AE201" s="8"/>
      <c r="AG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BE201" s="3"/>
    </row>
    <row r="202" spans="1:57" ht="92.25" customHeight="1" x14ac:dyDescent="0.25">
      <c r="A202" s="3"/>
      <c r="B202" s="3"/>
      <c r="C202" s="3"/>
      <c r="D202" s="3"/>
      <c r="E202" s="3"/>
      <c r="F202" s="3"/>
      <c r="G202" s="3"/>
      <c r="J202" s="3"/>
      <c r="K202" s="3"/>
      <c r="L202" s="3"/>
      <c r="M202" s="3"/>
      <c r="N202" s="3"/>
      <c r="O202" s="3"/>
      <c r="P202" s="3"/>
      <c r="R202" s="3"/>
      <c r="S202" s="3"/>
      <c r="T202" s="179"/>
      <c r="U202" s="3"/>
      <c r="V202" s="3"/>
      <c r="W202" s="3"/>
      <c r="X202" s="3"/>
      <c r="AC202" s="8"/>
      <c r="AD202" s="8"/>
      <c r="AE202" s="8"/>
      <c r="AG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BE202" s="3"/>
    </row>
    <row r="203" spans="1:57" ht="92.25" customHeight="1" x14ac:dyDescent="0.25">
      <c r="A203" s="3"/>
      <c r="B203" s="3"/>
      <c r="C203" s="3"/>
      <c r="D203" s="3"/>
      <c r="E203" s="3"/>
      <c r="F203" s="3"/>
      <c r="G203" s="3"/>
      <c r="J203" s="3"/>
      <c r="K203" s="3"/>
      <c r="L203" s="3"/>
      <c r="M203" s="3"/>
      <c r="N203" s="3"/>
      <c r="O203" s="3"/>
      <c r="P203" s="3"/>
      <c r="R203" s="3"/>
      <c r="S203" s="3"/>
      <c r="T203" s="179"/>
      <c r="U203" s="3"/>
      <c r="V203" s="3"/>
      <c r="W203" s="3"/>
      <c r="X203" s="3"/>
      <c r="AC203" s="8"/>
      <c r="AD203" s="8"/>
      <c r="AE203" s="8"/>
      <c r="AG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BE203" s="3"/>
    </row>
    <row r="204" spans="1:57" ht="92.25" customHeight="1" x14ac:dyDescent="0.25">
      <c r="A204" s="3"/>
      <c r="B204" s="3"/>
      <c r="C204" s="3"/>
      <c r="D204" s="3"/>
      <c r="E204" s="3"/>
      <c r="F204" s="3"/>
      <c r="G204" s="3"/>
      <c r="J204" s="3"/>
      <c r="K204" s="3"/>
      <c r="L204" s="3"/>
      <c r="M204" s="3"/>
      <c r="N204" s="3"/>
      <c r="O204" s="3"/>
      <c r="P204" s="3"/>
      <c r="R204" s="3"/>
      <c r="S204" s="3"/>
      <c r="T204" s="179"/>
      <c r="U204" s="3"/>
      <c r="V204" s="3"/>
      <c r="W204" s="3"/>
      <c r="X204" s="3"/>
      <c r="AC204" s="8"/>
      <c r="AD204" s="8"/>
      <c r="AE204" s="8"/>
      <c r="AG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BE204" s="3"/>
    </row>
    <row r="205" spans="1:57" ht="92.25" customHeight="1" x14ac:dyDescent="0.25">
      <c r="A205" s="3"/>
      <c r="B205" s="3"/>
      <c r="C205" s="3"/>
      <c r="D205" s="3"/>
      <c r="E205" s="3"/>
      <c r="F205" s="3"/>
      <c r="G205" s="3"/>
      <c r="J205" s="3"/>
      <c r="K205" s="3"/>
      <c r="L205" s="3"/>
      <c r="M205" s="3"/>
      <c r="N205" s="3"/>
      <c r="O205" s="3"/>
      <c r="P205" s="3"/>
      <c r="R205" s="3"/>
      <c r="S205" s="3"/>
      <c r="T205" s="179"/>
      <c r="U205" s="3"/>
      <c r="V205" s="3"/>
      <c r="W205" s="3"/>
      <c r="X205" s="3"/>
      <c r="AC205" s="8"/>
      <c r="AD205" s="8"/>
      <c r="AE205" s="8"/>
      <c r="AG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BE205" s="3"/>
    </row>
    <row r="206" spans="1:57" ht="92.25" customHeight="1" x14ac:dyDescent="0.25">
      <c r="A206" s="3"/>
      <c r="B206" s="3"/>
      <c r="C206" s="3"/>
      <c r="D206" s="3"/>
      <c r="E206" s="3"/>
      <c r="F206" s="3"/>
      <c r="G206" s="3"/>
      <c r="J206" s="3"/>
      <c r="K206" s="3"/>
      <c r="L206" s="3"/>
      <c r="M206" s="3"/>
      <c r="N206" s="3"/>
      <c r="O206" s="3"/>
      <c r="P206" s="3"/>
      <c r="R206" s="3"/>
      <c r="S206" s="3"/>
      <c r="T206" s="179"/>
      <c r="U206" s="3"/>
      <c r="V206" s="3"/>
      <c r="W206" s="3"/>
      <c r="X206" s="3"/>
      <c r="AC206" s="8"/>
      <c r="AD206" s="8"/>
      <c r="AE206" s="8"/>
      <c r="AG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BE206" s="3"/>
    </row>
    <row r="207" spans="1:57" ht="92.25" customHeight="1" x14ac:dyDescent="0.25">
      <c r="A207" s="3"/>
      <c r="B207" s="3"/>
      <c r="C207" s="3"/>
      <c r="D207" s="3"/>
      <c r="E207" s="3"/>
      <c r="F207" s="3"/>
      <c r="G207" s="3"/>
      <c r="J207" s="3"/>
      <c r="K207" s="3"/>
      <c r="L207" s="3"/>
      <c r="M207" s="3"/>
      <c r="N207" s="3"/>
      <c r="O207" s="3"/>
      <c r="P207" s="3"/>
      <c r="R207" s="3"/>
      <c r="S207" s="3"/>
      <c r="T207" s="179"/>
      <c r="U207" s="3"/>
      <c r="V207" s="3"/>
      <c r="W207" s="3"/>
      <c r="X207" s="3"/>
      <c r="AC207" s="8"/>
      <c r="AD207" s="8"/>
      <c r="AE207" s="8"/>
      <c r="AG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BE207" s="3"/>
    </row>
    <row r="208" spans="1:57" ht="92.25" customHeight="1" x14ac:dyDescent="0.25">
      <c r="A208" s="3"/>
      <c r="B208" s="3"/>
      <c r="C208" s="3"/>
      <c r="D208" s="3"/>
      <c r="E208" s="3"/>
      <c r="F208" s="3"/>
      <c r="G208" s="3"/>
      <c r="J208" s="3"/>
      <c r="K208" s="3"/>
      <c r="L208" s="3"/>
      <c r="M208" s="3"/>
      <c r="N208" s="3"/>
      <c r="O208" s="3"/>
      <c r="P208" s="3"/>
      <c r="R208" s="3"/>
      <c r="S208" s="3"/>
      <c r="T208" s="179"/>
      <c r="U208" s="3"/>
      <c r="V208" s="3"/>
      <c r="W208" s="3"/>
      <c r="X208" s="3"/>
      <c r="AC208" s="8"/>
      <c r="AD208" s="8"/>
      <c r="AE208" s="8"/>
      <c r="AG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BE208" s="3"/>
    </row>
    <row r="209" spans="1:57" ht="92.25" customHeight="1" x14ac:dyDescent="0.25">
      <c r="A209" s="3"/>
      <c r="B209" s="3"/>
      <c r="C209" s="3"/>
      <c r="D209" s="3"/>
      <c r="E209" s="3"/>
      <c r="F209" s="3"/>
      <c r="G209" s="3"/>
      <c r="J209" s="3"/>
      <c r="K209" s="3"/>
      <c r="L209" s="3"/>
      <c r="M209" s="3"/>
      <c r="N209" s="3"/>
      <c r="O209" s="3"/>
      <c r="P209" s="3"/>
      <c r="R209" s="3"/>
      <c r="S209" s="3"/>
      <c r="T209" s="179"/>
      <c r="U209" s="3"/>
      <c r="V209" s="3"/>
      <c r="W209" s="3"/>
      <c r="X209" s="3"/>
      <c r="AC209" s="8"/>
      <c r="AD209" s="8"/>
      <c r="AE209" s="8"/>
      <c r="AG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BE209" s="3"/>
    </row>
    <row r="210" spans="1:57" ht="92.25" customHeight="1" x14ac:dyDescent="0.25">
      <c r="A210" s="3"/>
      <c r="B210" s="3"/>
      <c r="C210" s="3"/>
      <c r="D210" s="3"/>
      <c r="E210" s="3"/>
      <c r="F210" s="3"/>
      <c r="G210" s="3"/>
      <c r="J210" s="3"/>
      <c r="K210" s="3"/>
      <c r="L210" s="3"/>
      <c r="M210" s="3"/>
      <c r="N210" s="3"/>
      <c r="O210" s="3"/>
      <c r="P210" s="3"/>
      <c r="R210" s="3"/>
      <c r="S210" s="3"/>
      <c r="T210" s="179"/>
      <c r="U210" s="3"/>
      <c r="V210" s="3"/>
      <c r="W210" s="3"/>
      <c r="X210" s="3"/>
      <c r="AC210" s="8"/>
      <c r="AD210" s="8"/>
      <c r="AE210" s="8"/>
      <c r="AG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BE210" s="3"/>
    </row>
    <row r="211" spans="1:57" ht="92.25" customHeight="1" x14ac:dyDescent="0.25">
      <c r="A211" s="3"/>
      <c r="B211" s="3"/>
      <c r="C211" s="3"/>
      <c r="D211" s="3"/>
      <c r="E211" s="3"/>
      <c r="F211" s="3"/>
      <c r="G211" s="3"/>
      <c r="J211" s="3"/>
      <c r="K211" s="3"/>
      <c r="L211" s="3"/>
      <c r="M211" s="3"/>
      <c r="N211" s="3"/>
      <c r="O211" s="3"/>
      <c r="P211" s="3"/>
      <c r="R211" s="3"/>
      <c r="S211" s="3"/>
      <c r="T211" s="179"/>
      <c r="U211" s="3"/>
      <c r="V211" s="3"/>
      <c r="W211" s="3"/>
      <c r="X211" s="3"/>
      <c r="AC211" s="8"/>
      <c r="AD211" s="8"/>
      <c r="AE211" s="8"/>
      <c r="AG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BE211" s="3"/>
    </row>
    <row r="212" spans="1:57" ht="92.25" customHeight="1" x14ac:dyDescent="0.25">
      <c r="A212" s="3"/>
      <c r="B212" s="3"/>
      <c r="C212" s="3"/>
      <c r="D212" s="3"/>
      <c r="E212" s="3"/>
      <c r="F212" s="3"/>
      <c r="G212" s="3"/>
      <c r="J212" s="3"/>
      <c r="K212" s="3"/>
      <c r="L212" s="3"/>
      <c r="M212" s="3"/>
      <c r="N212" s="3"/>
      <c r="O212" s="3"/>
      <c r="P212" s="3"/>
      <c r="R212" s="3"/>
      <c r="S212" s="3"/>
      <c r="T212" s="179"/>
      <c r="U212" s="3"/>
      <c r="V212" s="3"/>
      <c r="W212" s="3"/>
      <c r="X212" s="3"/>
      <c r="AC212" s="8"/>
      <c r="AD212" s="8"/>
      <c r="AE212" s="8"/>
      <c r="AG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BE212" s="3"/>
    </row>
    <row r="213" spans="1:57" ht="92.25" customHeight="1" x14ac:dyDescent="0.25">
      <c r="A213" s="3"/>
      <c r="B213" s="3"/>
      <c r="C213" s="3"/>
      <c r="D213" s="3"/>
      <c r="E213" s="3"/>
      <c r="F213" s="3"/>
      <c r="G213" s="3"/>
      <c r="J213" s="3"/>
      <c r="K213" s="3"/>
      <c r="L213" s="3"/>
      <c r="M213" s="3"/>
      <c r="N213" s="3"/>
      <c r="O213" s="3"/>
      <c r="P213" s="3"/>
      <c r="R213" s="3"/>
      <c r="S213" s="3"/>
      <c r="T213" s="179"/>
      <c r="U213" s="3"/>
      <c r="V213" s="3"/>
      <c r="W213" s="3"/>
      <c r="X213" s="3"/>
      <c r="AC213" s="8"/>
      <c r="AD213" s="8"/>
      <c r="AE213" s="8"/>
      <c r="AG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BE213" s="3"/>
    </row>
    <row r="214" spans="1:57" ht="92.25" customHeight="1" x14ac:dyDescent="0.25">
      <c r="A214" s="3"/>
      <c r="B214" s="3"/>
      <c r="C214" s="3"/>
      <c r="D214" s="3"/>
      <c r="E214" s="3"/>
      <c r="F214" s="3"/>
      <c r="G214" s="3"/>
      <c r="J214" s="3"/>
      <c r="K214" s="3"/>
      <c r="L214" s="3"/>
      <c r="M214" s="3"/>
      <c r="N214" s="3"/>
      <c r="O214" s="3"/>
      <c r="P214" s="3"/>
      <c r="R214" s="3"/>
      <c r="S214" s="3"/>
      <c r="T214" s="179"/>
      <c r="U214" s="3"/>
      <c r="V214" s="3"/>
      <c r="W214" s="3"/>
      <c r="X214" s="3"/>
      <c r="AC214" s="8"/>
      <c r="AD214" s="8"/>
      <c r="AE214" s="8"/>
      <c r="AG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BE214" s="3"/>
    </row>
    <row r="215" spans="1:57" ht="92.25" customHeight="1" x14ac:dyDescent="0.25">
      <c r="A215" s="3"/>
      <c r="B215" s="3"/>
      <c r="C215" s="3"/>
      <c r="D215" s="3"/>
      <c r="E215" s="3"/>
      <c r="F215" s="3"/>
      <c r="G215" s="3"/>
      <c r="J215" s="3"/>
      <c r="K215" s="3"/>
      <c r="L215" s="3"/>
      <c r="M215" s="3"/>
      <c r="N215" s="3"/>
      <c r="O215" s="3"/>
      <c r="P215" s="3"/>
      <c r="R215" s="3"/>
      <c r="S215" s="3"/>
      <c r="T215" s="179"/>
      <c r="U215" s="3"/>
      <c r="V215" s="3"/>
      <c r="W215" s="3"/>
      <c r="X215" s="3"/>
      <c r="AC215" s="8"/>
      <c r="AD215" s="8"/>
      <c r="AE215" s="8"/>
      <c r="AG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BE215" s="3"/>
    </row>
    <row r="216" spans="1:57" ht="92.25" customHeight="1" x14ac:dyDescent="0.25">
      <c r="A216" s="3"/>
      <c r="B216" s="3"/>
      <c r="C216" s="3"/>
      <c r="D216" s="3"/>
      <c r="E216" s="3"/>
      <c r="F216" s="3"/>
      <c r="G216" s="3"/>
      <c r="J216" s="3"/>
      <c r="K216" s="3"/>
      <c r="L216" s="3"/>
      <c r="M216" s="3"/>
      <c r="N216" s="3"/>
      <c r="O216" s="3"/>
      <c r="P216" s="3"/>
      <c r="R216" s="3"/>
      <c r="S216" s="3"/>
      <c r="T216" s="179"/>
      <c r="U216" s="3"/>
      <c r="V216" s="3"/>
      <c r="W216" s="3"/>
      <c r="X216" s="3"/>
      <c r="AC216" s="8"/>
      <c r="AD216" s="8"/>
      <c r="AE216" s="8"/>
      <c r="AG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BE216" s="3"/>
    </row>
    <row r="217" spans="1:57" ht="92.25" customHeight="1" x14ac:dyDescent="0.25">
      <c r="A217" s="3"/>
      <c r="B217" s="3"/>
      <c r="C217" s="3"/>
      <c r="D217" s="3"/>
      <c r="E217" s="3"/>
      <c r="F217" s="3"/>
      <c r="G217" s="3"/>
      <c r="J217" s="3"/>
      <c r="K217" s="3"/>
      <c r="L217" s="3"/>
      <c r="M217" s="3"/>
      <c r="N217" s="3"/>
      <c r="O217" s="3"/>
      <c r="P217" s="3"/>
      <c r="R217" s="3"/>
      <c r="S217" s="3"/>
      <c r="T217" s="179"/>
      <c r="U217" s="3"/>
      <c r="V217" s="3"/>
      <c r="W217" s="3"/>
      <c r="X217" s="3"/>
      <c r="AC217" s="8"/>
      <c r="AD217" s="8"/>
      <c r="AE217" s="8"/>
      <c r="AG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BE217" s="3"/>
    </row>
    <row r="218" spans="1:57" ht="92.25" customHeight="1" x14ac:dyDescent="0.25">
      <c r="A218" s="3"/>
      <c r="B218" s="3"/>
      <c r="C218" s="3"/>
      <c r="D218" s="3"/>
      <c r="E218" s="3"/>
      <c r="F218" s="3"/>
      <c r="G218" s="3"/>
      <c r="J218" s="3"/>
      <c r="K218" s="3"/>
      <c r="L218" s="3"/>
      <c r="M218" s="3"/>
      <c r="N218" s="3"/>
      <c r="O218" s="3"/>
      <c r="P218" s="3"/>
      <c r="R218" s="3"/>
      <c r="S218" s="3"/>
      <c r="T218" s="179"/>
      <c r="U218" s="3"/>
      <c r="V218" s="3"/>
      <c r="W218" s="3"/>
      <c r="X218" s="3"/>
      <c r="AC218" s="8"/>
      <c r="AD218" s="8"/>
      <c r="AE218" s="8"/>
      <c r="AG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BE218" s="3"/>
    </row>
    <row r="219" spans="1:57" ht="92.25" customHeight="1" x14ac:dyDescent="0.25">
      <c r="A219" s="3"/>
      <c r="B219" s="3"/>
      <c r="C219" s="3"/>
      <c r="D219" s="3"/>
      <c r="E219" s="3"/>
      <c r="F219" s="3"/>
      <c r="G219" s="3"/>
      <c r="J219" s="3"/>
      <c r="K219" s="3"/>
      <c r="L219" s="3"/>
      <c r="M219" s="3"/>
      <c r="N219" s="3"/>
      <c r="O219" s="3"/>
      <c r="P219" s="3"/>
      <c r="R219" s="3"/>
      <c r="S219" s="3"/>
      <c r="T219" s="179"/>
      <c r="U219" s="3"/>
      <c r="V219" s="3"/>
      <c r="W219" s="3"/>
      <c r="X219" s="3"/>
      <c r="AC219" s="8"/>
      <c r="AD219" s="8"/>
      <c r="AE219" s="8"/>
      <c r="AG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BE219" s="3"/>
    </row>
    <row r="220" spans="1:57" ht="92.25" customHeight="1" x14ac:dyDescent="0.25">
      <c r="A220" s="3"/>
      <c r="B220" s="3"/>
      <c r="C220" s="3"/>
      <c r="D220" s="3"/>
      <c r="E220" s="3"/>
      <c r="F220" s="3"/>
      <c r="G220" s="3"/>
      <c r="J220" s="3"/>
      <c r="K220" s="3"/>
      <c r="L220" s="3"/>
      <c r="M220" s="3"/>
      <c r="N220" s="3"/>
      <c r="O220" s="3"/>
      <c r="P220" s="3"/>
      <c r="R220" s="3"/>
      <c r="S220" s="3"/>
      <c r="T220" s="179"/>
      <c r="U220" s="3"/>
      <c r="V220" s="3"/>
      <c r="W220" s="3"/>
      <c r="X220" s="3"/>
      <c r="AC220" s="8"/>
      <c r="AD220" s="8"/>
      <c r="AE220" s="8"/>
      <c r="AG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BE220" s="3"/>
    </row>
    <row r="221" spans="1:57" ht="92.25" customHeight="1" x14ac:dyDescent="0.25">
      <c r="A221" s="3"/>
      <c r="B221" s="3"/>
      <c r="C221" s="3"/>
      <c r="D221" s="3"/>
      <c r="E221" s="3"/>
      <c r="F221" s="3"/>
      <c r="G221" s="3"/>
      <c r="J221" s="3"/>
      <c r="K221" s="3"/>
      <c r="L221" s="3"/>
      <c r="M221" s="3"/>
      <c r="N221" s="3"/>
      <c r="O221" s="3"/>
      <c r="P221" s="3"/>
      <c r="R221" s="3"/>
      <c r="S221" s="3"/>
      <c r="T221" s="179"/>
      <c r="U221" s="3"/>
      <c r="V221" s="3"/>
      <c r="W221" s="3"/>
      <c r="X221" s="3"/>
      <c r="AC221" s="8"/>
      <c r="AD221" s="8"/>
      <c r="AE221" s="8"/>
      <c r="AG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BE221" s="3"/>
    </row>
    <row r="222" spans="1:57" ht="92.25" customHeight="1" x14ac:dyDescent="0.25">
      <c r="A222" s="3"/>
      <c r="B222" s="3"/>
      <c r="C222" s="3"/>
      <c r="D222" s="3"/>
      <c r="E222" s="3"/>
      <c r="F222" s="3"/>
      <c r="G222" s="3"/>
      <c r="J222" s="3"/>
      <c r="K222" s="3"/>
      <c r="L222" s="3"/>
      <c r="M222" s="3"/>
      <c r="N222" s="3"/>
      <c r="O222" s="3"/>
      <c r="P222" s="3"/>
      <c r="R222" s="3"/>
      <c r="S222" s="3"/>
      <c r="T222" s="179"/>
      <c r="U222" s="3"/>
      <c r="V222" s="3"/>
      <c r="W222" s="3"/>
      <c r="X222" s="3"/>
      <c r="AC222" s="8"/>
      <c r="AD222" s="8"/>
      <c r="AE222" s="8"/>
      <c r="AG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BE222" s="3"/>
    </row>
    <row r="223" spans="1:57" ht="92.25" customHeight="1" x14ac:dyDescent="0.25">
      <c r="A223" s="3"/>
      <c r="B223" s="3"/>
      <c r="C223" s="3"/>
      <c r="D223" s="3"/>
      <c r="E223" s="3"/>
      <c r="F223" s="3"/>
      <c r="G223" s="3"/>
      <c r="J223" s="3"/>
      <c r="K223" s="3"/>
      <c r="L223" s="3"/>
      <c r="M223" s="3"/>
      <c r="N223" s="3"/>
      <c r="O223" s="3"/>
      <c r="P223" s="3"/>
      <c r="R223" s="3"/>
      <c r="S223" s="3"/>
      <c r="T223" s="179"/>
      <c r="U223" s="3"/>
      <c r="V223" s="3"/>
      <c r="W223" s="3"/>
      <c r="X223" s="3"/>
      <c r="AC223" s="8"/>
      <c r="AD223" s="8"/>
      <c r="AE223" s="8"/>
      <c r="AG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BE223" s="3"/>
    </row>
    <row r="224" spans="1:57" ht="92.25" customHeight="1" x14ac:dyDescent="0.25">
      <c r="A224" s="3"/>
      <c r="B224" s="3"/>
      <c r="C224" s="3"/>
      <c r="D224" s="3"/>
      <c r="E224" s="3"/>
      <c r="F224" s="3"/>
      <c r="G224" s="3"/>
      <c r="J224" s="3"/>
      <c r="K224" s="3"/>
      <c r="L224" s="3"/>
      <c r="M224" s="3"/>
      <c r="N224" s="3"/>
      <c r="O224" s="3"/>
      <c r="P224" s="3"/>
      <c r="R224" s="3"/>
      <c r="S224" s="3"/>
      <c r="T224" s="179"/>
      <c r="U224" s="3"/>
      <c r="V224" s="3"/>
      <c r="W224" s="3"/>
      <c r="X224" s="3"/>
      <c r="AC224" s="8"/>
      <c r="AD224" s="8"/>
      <c r="AE224" s="8"/>
      <c r="AG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BE224" s="3"/>
    </row>
    <row r="225" spans="1:57" ht="92.25" customHeight="1" x14ac:dyDescent="0.25">
      <c r="A225" s="3"/>
      <c r="B225" s="3"/>
      <c r="C225" s="3"/>
      <c r="D225" s="3"/>
      <c r="E225" s="3"/>
      <c r="F225" s="3"/>
      <c r="G225" s="3"/>
      <c r="J225" s="3"/>
      <c r="K225" s="3"/>
      <c r="L225" s="3"/>
      <c r="M225" s="3"/>
      <c r="N225" s="3"/>
      <c r="O225" s="3"/>
      <c r="P225" s="3"/>
      <c r="R225" s="3"/>
      <c r="S225" s="3"/>
      <c r="T225" s="179"/>
      <c r="U225" s="3"/>
      <c r="V225" s="3"/>
      <c r="W225" s="3"/>
      <c r="X225" s="3"/>
      <c r="AC225" s="8"/>
      <c r="AD225" s="8"/>
      <c r="AE225" s="8"/>
      <c r="AG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BE225" s="3"/>
    </row>
    <row r="226" spans="1:57" ht="92.25" customHeight="1" x14ac:dyDescent="0.25">
      <c r="A226" s="3"/>
      <c r="B226" s="3"/>
      <c r="C226" s="3"/>
      <c r="D226" s="3"/>
      <c r="E226" s="3"/>
      <c r="F226" s="3"/>
      <c r="G226" s="3"/>
      <c r="J226" s="3"/>
      <c r="K226" s="3"/>
      <c r="L226" s="3"/>
      <c r="M226" s="3"/>
      <c r="N226" s="3"/>
      <c r="O226" s="3"/>
      <c r="P226" s="3"/>
      <c r="R226" s="3"/>
      <c r="S226" s="3"/>
      <c r="T226" s="179"/>
      <c r="U226" s="3"/>
      <c r="V226" s="3"/>
      <c r="W226" s="3"/>
      <c r="X226" s="3"/>
      <c r="AC226" s="8"/>
      <c r="AD226" s="8"/>
      <c r="AE226" s="8"/>
      <c r="AG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BE226" s="3"/>
    </row>
    <row r="227" spans="1:57" ht="92.25" customHeight="1" x14ac:dyDescent="0.25">
      <c r="A227" s="3"/>
      <c r="B227" s="3"/>
      <c r="C227" s="3"/>
      <c r="D227" s="3"/>
      <c r="E227" s="3"/>
      <c r="F227" s="3"/>
      <c r="G227" s="3"/>
      <c r="J227" s="3"/>
      <c r="K227" s="3"/>
      <c r="L227" s="3"/>
      <c r="M227" s="3"/>
      <c r="N227" s="3"/>
      <c r="O227" s="3"/>
      <c r="P227" s="3"/>
      <c r="R227" s="3"/>
      <c r="S227" s="3"/>
      <c r="T227" s="179"/>
      <c r="U227" s="3"/>
      <c r="V227" s="3"/>
      <c r="W227" s="3"/>
      <c r="X227" s="3"/>
      <c r="AC227" s="8"/>
      <c r="AD227" s="8"/>
      <c r="AE227" s="8"/>
      <c r="AG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BE227" s="3"/>
    </row>
    <row r="228" spans="1:57" ht="92.25" customHeight="1" x14ac:dyDescent="0.25">
      <c r="A228" s="3"/>
      <c r="B228" s="3"/>
      <c r="C228" s="3"/>
      <c r="D228" s="3"/>
      <c r="E228" s="3"/>
      <c r="F228" s="3"/>
      <c r="G228" s="3"/>
      <c r="J228" s="3"/>
      <c r="K228" s="3"/>
      <c r="L228" s="3"/>
      <c r="M228" s="3"/>
      <c r="N228" s="3"/>
      <c r="O228" s="3"/>
      <c r="P228" s="3"/>
      <c r="R228" s="3"/>
      <c r="S228" s="3"/>
      <c r="T228" s="179"/>
      <c r="U228" s="3"/>
      <c r="V228" s="3"/>
      <c r="W228" s="3"/>
      <c r="X228" s="3"/>
      <c r="AC228" s="8"/>
      <c r="AD228" s="8"/>
      <c r="AE228" s="8"/>
      <c r="AG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BE228" s="3"/>
    </row>
    <row r="229" spans="1:57" ht="92.25" customHeight="1" x14ac:dyDescent="0.25">
      <c r="A229" s="3"/>
      <c r="B229" s="3"/>
      <c r="C229" s="3"/>
      <c r="D229" s="3"/>
      <c r="E229" s="3"/>
      <c r="F229" s="3"/>
      <c r="G229" s="3"/>
      <c r="J229" s="3"/>
      <c r="K229" s="3"/>
      <c r="L229" s="3"/>
      <c r="M229" s="3"/>
      <c r="N229" s="3"/>
      <c r="O229" s="3"/>
      <c r="P229" s="3"/>
      <c r="R229" s="3"/>
      <c r="S229" s="3"/>
      <c r="T229" s="179"/>
      <c r="U229" s="3"/>
      <c r="V229" s="3"/>
      <c r="W229" s="3"/>
      <c r="X229" s="3"/>
      <c r="AC229" s="8"/>
      <c r="AD229" s="8"/>
      <c r="AE229" s="8"/>
      <c r="AG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BE229" s="3"/>
    </row>
    <row r="230" spans="1:57" ht="92.25" customHeight="1" x14ac:dyDescent="0.25">
      <c r="A230" s="3"/>
      <c r="B230" s="3"/>
      <c r="C230" s="3"/>
      <c r="D230" s="3"/>
      <c r="E230" s="3"/>
      <c r="F230" s="3"/>
      <c r="G230" s="3"/>
      <c r="J230" s="3"/>
      <c r="K230" s="3"/>
      <c r="L230" s="3"/>
      <c r="M230" s="3"/>
      <c r="N230" s="3"/>
      <c r="O230" s="3"/>
      <c r="P230" s="3"/>
      <c r="R230" s="3"/>
      <c r="S230" s="3"/>
      <c r="T230" s="179"/>
      <c r="U230" s="3"/>
      <c r="V230" s="3"/>
      <c r="W230" s="3"/>
      <c r="X230" s="3"/>
      <c r="AC230" s="8"/>
      <c r="AD230" s="8"/>
      <c r="AE230" s="8"/>
      <c r="AG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BE230" s="3"/>
    </row>
    <row r="231" spans="1:57" ht="92.25" customHeight="1" x14ac:dyDescent="0.25">
      <c r="A231" s="3"/>
      <c r="B231" s="3"/>
      <c r="C231" s="3"/>
      <c r="D231" s="3"/>
      <c r="E231" s="3"/>
      <c r="F231" s="3"/>
      <c r="G231" s="3"/>
      <c r="J231" s="3"/>
      <c r="K231" s="3"/>
      <c r="L231" s="3"/>
      <c r="M231" s="3"/>
      <c r="N231" s="3"/>
      <c r="O231" s="3"/>
      <c r="P231" s="3"/>
      <c r="R231" s="3"/>
      <c r="S231" s="3"/>
      <c r="T231" s="179"/>
      <c r="U231" s="3"/>
      <c r="V231" s="3"/>
      <c r="W231" s="3"/>
      <c r="X231" s="3"/>
      <c r="AC231" s="8"/>
      <c r="AD231" s="8"/>
      <c r="AE231" s="8"/>
      <c r="AG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BE231" s="3"/>
    </row>
    <row r="232" spans="1:57" ht="92.25" customHeight="1" x14ac:dyDescent="0.25">
      <c r="A232" s="3"/>
      <c r="B232" s="3"/>
      <c r="C232" s="3"/>
      <c r="D232" s="3"/>
      <c r="E232" s="3"/>
      <c r="F232" s="3"/>
      <c r="G232" s="3"/>
      <c r="J232" s="3"/>
      <c r="K232" s="3"/>
      <c r="L232" s="3"/>
      <c r="M232" s="3"/>
      <c r="N232" s="3"/>
      <c r="O232" s="3"/>
      <c r="P232" s="3"/>
      <c r="R232" s="3"/>
      <c r="S232" s="3"/>
      <c r="T232" s="179"/>
      <c r="U232" s="3"/>
      <c r="V232" s="3"/>
      <c r="W232" s="3"/>
      <c r="X232" s="3"/>
      <c r="AC232" s="8"/>
      <c r="AD232" s="8"/>
      <c r="AE232" s="8"/>
      <c r="AG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BE232" s="3"/>
    </row>
    <row r="233" spans="1:57" ht="92.25" customHeight="1" x14ac:dyDescent="0.25">
      <c r="A233" s="3"/>
      <c r="B233" s="3"/>
      <c r="C233" s="3"/>
      <c r="D233" s="3"/>
      <c r="E233" s="3"/>
      <c r="F233" s="3"/>
      <c r="G233" s="3"/>
      <c r="J233" s="3"/>
      <c r="K233" s="3"/>
      <c r="L233" s="3"/>
      <c r="M233" s="3"/>
      <c r="N233" s="3"/>
      <c r="O233" s="3"/>
      <c r="P233" s="3"/>
      <c r="R233" s="3"/>
      <c r="S233" s="3"/>
      <c r="T233" s="179"/>
      <c r="U233" s="3"/>
      <c r="V233" s="3"/>
      <c r="W233" s="3"/>
      <c r="X233" s="3"/>
      <c r="AC233" s="8"/>
      <c r="AD233" s="8"/>
      <c r="AE233" s="8"/>
      <c r="AG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BE233" s="3"/>
    </row>
    <row r="234" spans="1:57" ht="92.25" customHeight="1" x14ac:dyDescent="0.25">
      <c r="A234" s="3"/>
      <c r="B234" s="3"/>
      <c r="C234" s="3"/>
      <c r="D234" s="3"/>
      <c r="E234" s="3"/>
      <c r="F234" s="3"/>
      <c r="G234" s="3"/>
      <c r="J234" s="3"/>
      <c r="K234" s="3"/>
      <c r="L234" s="3"/>
      <c r="M234" s="3"/>
      <c r="N234" s="3"/>
      <c r="O234" s="3"/>
      <c r="P234" s="3"/>
      <c r="R234" s="3"/>
      <c r="S234" s="3"/>
      <c r="T234" s="179"/>
      <c r="U234" s="3"/>
      <c r="V234" s="3"/>
      <c r="W234" s="3"/>
      <c r="X234" s="3"/>
      <c r="AC234" s="8"/>
      <c r="AD234" s="8"/>
      <c r="AE234" s="8"/>
      <c r="AG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BE234" s="3"/>
    </row>
    <row r="235" spans="1:57" ht="92.25" customHeight="1" x14ac:dyDescent="0.25">
      <c r="A235" s="3"/>
      <c r="B235" s="3"/>
      <c r="C235" s="3"/>
      <c r="D235" s="3"/>
      <c r="E235" s="3"/>
      <c r="F235" s="3"/>
      <c r="G235" s="3"/>
      <c r="J235" s="3"/>
      <c r="K235" s="3"/>
      <c r="L235" s="3"/>
      <c r="M235" s="3"/>
      <c r="N235" s="3"/>
      <c r="O235" s="3"/>
      <c r="P235" s="3"/>
      <c r="R235" s="3"/>
      <c r="S235" s="3"/>
      <c r="T235" s="179"/>
      <c r="U235" s="3"/>
      <c r="V235" s="3"/>
      <c r="W235" s="3"/>
      <c r="X235" s="3"/>
      <c r="AC235" s="8"/>
      <c r="AD235" s="8"/>
      <c r="AE235" s="8"/>
      <c r="AG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BE235" s="3"/>
    </row>
    <row r="236" spans="1:57" ht="92.25" customHeight="1" x14ac:dyDescent="0.25">
      <c r="A236" s="3"/>
      <c r="B236" s="3"/>
      <c r="C236" s="3"/>
      <c r="D236" s="3"/>
      <c r="E236" s="3"/>
      <c r="F236" s="3"/>
      <c r="G236" s="3"/>
      <c r="J236" s="3"/>
      <c r="K236" s="3"/>
      <c r="L236" s="3"/>
      <c r="M236" s="3"/>
      <c r="N236" s="3"/>
      <c r="O236" s="3"/>
      <c r="P236" s="3"/>
      <c r="R236" s="3"/>
      <c r="S236" s="3"/>
      <c r="T236" s="179"/>
      <c r="U236" s="3"/>
      <c r="V236" s="3"/>
      <c r="W236" s="3"/>
      <c r="X236" s="3"/>
      <c r="AC236" s="8"/>
      <c r="AD236" s="8"/>
      <c r="AE236" s="8"/>
      <c r="AG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BE236" s="3"/>
    </row>
    <row r="237" spans="1:57" ht="92.25" customHeight="1" x14ac:dyDescent="0.25">
      <c r="A237" s="3"/>
      <c r="B237" s="3"/>
      <c r="C237" s="3"/>
      <c r="D237" s="3"/>
      <c r="E237" s="3"/>
      <c r="F237" s="3"/>
      <c r="G237" s="3"/>
      <c r="J237" s="3"/>
      <c r="K237" s="3"/>
      <c r="L237" s="3"/>
      <c r="M237" s="3"/>
      <c r="N237" s="3"/>
      <c r="O237" s="3"/>
      <c r="P237" s="3"/>
      <c r="R237" s="3"/>
      <c r="S237" s="3"/>
      <c r="T237" s="179"/>
      <c r="U237" s="3"/>
      <c r="V237" s="3"/>
      <c r="W237" s="3"/>
      <c r="X237" s="3"/>
      <c r="AC237" s="8"/>
      <c r="AD237" s="8"/>
      <c r="AE237" s="8"/>
      <c r="AG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BE237" s="3"/>
    </row>
    <row r="238" spans="1:57" ht="92.25" customHeight="1" x14ac:dyDescent="0.25">
      <c r="A238" s="3"/>
      <c r="B238" s="3"/>
      <c r="C238" s="3"/>
      <c r="D238" s="3"/>
      <c r="E238" s="3"/>
      <c r="F238" s="3"/>
      <c r="G238" s="3"/>
      <c r="J238" s="3"/>
      <c r="K238" s="3"/>
      <c r="L238" s="3"/>
      <c r="M238" s="3"/>
      <c r="N238" s="3"/>
      <c r="O238" s="3"/>
      <c r="P238" s="3"/>
      <c r="R238" s="3"/>
      <c r="S238" s="3"/>
      <c r="T238" s="179"/>
      <c r="U238" s="3"/>
      <c r="V238" s="3"/>
      <c r="W238" s="3"/>
      <c r="X238" s="3"/>
      <c r="AC238" s="8"/>
      <c r="AD238" s="8"/>
      <c r="AE238" s="8"/>
      <c r="AG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BE238" s="3"/>
    </row>
    <row r="239" spans="1:57" ht="92.25" customHeight="1" x14ac:dyDescent="0.25">
      <c r="A239" s="3"/>
      <c r="B239" s="3"/>
      <c r="C239" s="3"/>
      <c r="D239" s="3"/>
      <c r="E239" s="3"/>
      <c r="F239" s="3"/>
      <c r="G239" s="3"/>
      <c r="J239" s="3"/>
      <c r="K239" s="3"/>
      <c r="L239" s="3"/>
      <c r="M239" s="3"/>
      <c r="N239" s="3"/>
      <c r="O239" s="3"/>
      <c r="P239" s="3"/>
      <c r="R239" s="3"/>
      <c r="S239" s="3"/>
      <c r="T239" s="179"/>
      <c r="U239" s="3"/>
      <c r="V239" s="3"/>
      <c r="W239" s="3"/>
      <c r="X239" s="3"/>
      <c r="AC239" s="8"/>
      <c r="AD239" s="8"/>
      <c r="AE239" s="8"/>
      <c r="AG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BE239" s="3"/>
    </row>
    <row r="240" spans="1:57" ht="92.25" customHeight="1" x14ac:dyDescent="0.25">
      <c r="A240" s="3"/>
      <c r="B240" s="3"/>
      <c r="C240" s="3"/>
      <c r="D240" s="3"/>
      <c r="E240" s="3"/>
      <c r="F240" s="3"/>
      <c r="G240" s="3"/>
      <c r="J240" s="3"/>
      <c r="K240" s="3"/>
      <c r="L240" s="3"/>
      <c r="M240" s="3"/>
      <c r="N240" s="3"/>
      <c r="O240" s="3"/>
      <c r="P240" s="3"/>
      <c r="R240" s="3"/>
      <c r="S240" s="3"/>
      <c r="T240" s="179"/>
      <c r="U240" s="3"/>
      <c r="V240" s="3"/>
      <c r="W240" s="3"/>
      <c r="X240" s="3"/>
      <c r="AC240" s="8"/>
      <c r="AD240" s="8"/>
      <c r="AE240" s="8"/>
      <c r="AG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BE240" s="3"/>
    </row>
    <row r="241" spans="1:57" ht="92.25" customHeight="1" x14ac:dyDescent="0.25">
      <c r="A241" s="3"/>
      <c r="B241" s="3"/>
      <c r="C241" s="3"/>
      <c r="D241" s="3"/>
      <c r="E241" s="3"/>
      <c r="F241" s="3"/>
      <c r="G241" s="3"/>
      <c r="J241" s="3"/>
      <c r="K241" s="3"/>
      <c r="L241" s="3"/>
      <c r="M241" s="3"/>
      <c r="N241" s="3"/>
      <c r="O241" s="3"/>
      <c r="P241" s="3"/>
      <c r="R241" s="3"/>
      <c r="S241" s="3"/>
      <c r="T241" s="179"/>
      <c r="U241" s="3"/>
      <c r="V241" s="3"/>
      <c r="W241" s="3"/>
      <c r="X241" s="3"/>
      <c r="AC241" s="8"/>
      <c r="AD241" s="8"/>
      <c r="AE241" s="8"/>
      <c r="AG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BE241" s="3"/>
    </row>
    <row r="242" spans="1:57" ht="92.25" customHeight="1" x14ac:dyDescent="0.25">
      <c r="A242" s="3"/>
      <c r="B242" s="3"/>
      <c r="C242" s="3"/>
      <c r="D242" s="3"/>
      <c r="E242" s="3"/>
      <c r="F242" s="3"/>
      <c r="G242" s="3"/>
      <c r="J242" s="3"/>
      <c r="K242" s="3"/>
      <c r="L242" s="3"/>
      <c r="M242" s="3"/>
      <c r="N242" s="3"/>
      <c r="O242" s="3"/>
      <c r="P242" s="3"/>
      <c r="R242" s="3"/>
      <c r="S242" s="3"/>
      <c r="T242" s="179"/>
      <c r="U242" s="3"/>
      <c r="V242" s="3"/>
      <c r="W242" s="3"/>
      <c r="X242" s="3"/>
      <c r="AC242" s="8"/>
      <c r="AD242" s="8"/>
      <c r="AE242" s="8"/>
      <c r="AG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BE242" s="3"/>
    </row>
    <row r="243" spans="1:57" ht="92.25" customHeight="1" x14ac:dyDescent="0.25">
      <c r="A243" s="3"/>
      <c r="B243" s="3"/>
      <c r="C243" s="3"/>
      <c r="D243" s="3"/>
      <c r="E243" s="3"/>
      <c r="F243" s="3"/>
      <c r="G243" s="3"/>
      <c r="J243" s="3"/>
      <c r="K243" s="3"/>
      <c r="L243" s="3"/>
      <c r="M243" s="3"/>
      <c r="N243" s="3"/>
      <c r="O243" s="3"/>
      <c r="P243" s="3"/>
      <c r="R243" s="3"/>
      <c r="S243" s="3"/>
      <c r="T243" s="179"/>
      <c r="U243" s="3"/>
      <c r="V243" s="3"/>
      <c r="W243" s="3"/>
      <c r="X243" s="3"/>
      <c r="AC243" s="8"/>
      <c r="AD243" s="8"/>
      <c r="AE243" s="8"/>
      <c r="AG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BE243" s="3"/>
    </row>
    <row r="244" spans="1:57" ht="92.25" customHeight="1" x14ac:dyDescent="0.25">
      <c r="A244" s="3"/>
      <c r="B244" s="3"/>
      <c r="C244" s="3"/>
      <c r="D244" s="3"/>
      <c r="E244" s="3"/>
      <c r="F244" s="3"/>
      <c r="G244" s="3"/>
      <c r="J244" s="3"/>
      <c r="K244" s="3"/>
      <c r="L244" s="3"/>
      <c r="M244" s="3"/>
      <c r="N244" s="3"/>
      <c r="O244" s="3"/>
      <c r="P244" s="3"/>
      <c r="R244" s="3"/>
      <c r="S244" s="3"/>
      <c r="T244" s="179"/>
      <c r="U244" s="3"/>
      <c r="V244" s="3"/>
      <c r="W244" s="3"/>
      <c r="X244" s="3"/>
      <c r="AC244" s="8"/>
      <c r="AD244" s="8"/>
      <c r="AE244" s="8"/>
      <c r="AG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BE244" s="3"/>
    </row>
    <row r="245" spans="1:57" ht="92.25" customHeight="1" x14ac:dyDescent="0.25">
      <c r="A245" s="3"/>
      <c r="B245" s="3"/>
      <c r="C245" s="3"/>
      <c r="D245" s="3"/>
      <c r="E245" s="3"/>
      <c r="F245" s="3"/>
      <c r="G245" s="3"/>
      <c r="J245" s="3"/>
      <c r="K245" s="3"/>
      <c r="L245" s="3"/>
      <c r="M245" s="3"/>
      <c r="N245" s="3"/>
      <c r="O245" s="3"/>
      <c r="P245" s="3"/>
      <c r="R245" s="3"/>
      <c r="S245" s="3"/>
      <c r="T245" s="179"/>
      <c r="U245" s="3"/>
      <c r="V245" s="3"/>
      <c r="W245" s="3"/>
      <c r="X245" s="3"/>
      <c r="AC245" s="8"/>
      <c r="AD245" s="8"/>
      <c r="AE245" s="8"/>
      <c r="AG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BE245" s="3"/>
    </row>
    <row r="246" spans="1:57" ht="92.25" customHeight="1" x14ac:dyDescent="0.25">
      <c r="A246" s="3"/>
      <c r="B246" s="3"/>
      <c r="C246" s="3"/>
      <c r="D246" s="3"/>
      <c r="E246" s="3"/>
      <c r="F246" s="3"/>
      <c r="G246" s="3"/>
      <c r="J246" s="3"/>
      <c r="K246" s="3"/>
      <c r="L246" s="3"/>
      <c r="M246" s="3"/>
      <c r="N246" s="3"/>
      <c r="O246" s="3"/>
      <c r="P246" s="3"/>
      <c r="R246" s="3"/>
      <c r="S246" s="3"/>
      <c r="T246" s="179"/>
      <c r="U246" s="3"/>
      <c r="V246" s="3"/>
      <c r="W246" s="3"/>
      <c r="X246" s="3"/>
      <c r="AC246" s="8"/>
      <c r="AD246" s="8"/>
      <c r="AE246" s="8"/>
      <c r="AG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BE246" s="3"/>
    </row>
    <row r="247" spans="1:57" ht="92.25" customHeight="1" x14ac:dyDescent="0.25">
      <c r="A247" s="3"/>
      <c r="B247" s="3"/>
      <c r="C247" s="3"/>
      <c r="D247" s="3"/>
      <c r="E247" s="3"/>
      <c r="F247" s="3"/>
      <c r="G247" s="3"/>
      <c r="J247" s="3"/>
      <c r="K247" s="3"/>
      <c r="L247" s="3"/>
      <c r="M247" s="3"/>
      <c r="N247" s="3"/>
      <c r="O247" s="3"/>
      <c r="P247" s="3"/>
      <c r="R247" s="3"/>
      <c r="S247" s="3"/>
      <c r="T247" s="179"/>
      <c r="U247" s="3"/>
      <c r="V247" s="3"/>
      <c r="W247" s="3"/>
      <c r="X247" s="3"/>
      <c r="AC247" s="8"/>
      <c r="AD247" s="8"/>
      <c r="AE247" s="8"/>
      <c r="AG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BE247" s="3"/>
    </row>
    <row r="248" spans="1:57" ht="92.25" customHeight="1" x14ac:dyDescent="0.25">
      <c r="A248" s="3"/>
      <c r="B248" s="3"/>
      <c r="C248" s="3"/>
      <c r="D248" s="3"/>
      <c r="E248" s="3"/>
      <c r="F248" s="3"/>
      <c r="G248" s="3"/>
      <c r="J248" s="3"/>
      <c r="K248" s="3"/>
      <c r="L248" s="3"/>
      <c r="M248" s="3"/>
      <c r="N248" s="3"/>
      <c r="O248" s="3"/>
      <c r="P248" s="3"/>
      <c r="R248" s="3"/>
      <c r="S248" s="3"/>
      <c r="T248" s="179"/>
      <c r="U248" s="3"/>
      <c r="V248" s="3"/>
      <c r="W248" s="3"/>
      <c r="X248" s="3"/>
      <c r="AC248" s="8"/>
      <c r="AD248" s="8"/>
      <c r="AE248" s="8"/>
      <c r="AG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BE248" s="3"/>
    </row>
    <row r="249" spans="1:57" ht="92.25" customHeight="1" x14ac:dyDescent="0.25">
      <c r="A249" s="3"/>
      <c r="B249" s="3"/>
      <c r="C249" s="3"/>
      <c r="D249" s="3"/>
      <c r="E249" s="3"/>
      <c r="F249" s="3"/>
      <c r="G249" s="3"/>
      <c r="J249" s="3"/>
      <c r="K249" s="3"/>
      <c r="L249" s="3"/>
      <c r="M249" s="3"/>
      <c r="N249" s="3"/>
      <c r="O249" s="3"/>
      <c r="P249" s="3"/>
      <c r="R249" s="3"/>
      <c r="S249" s="3"/>
      <c r="T249" s="179"/>
      <c r="U249" s="3"/>
      <c r="V249" s="3"/>
      <c r="W249" s="3"/>
      <c r="X249" s="3"/>
      <c r="AC249" s="8"/>
      <c r="AD249" s="8"/>
      <c r="AE249" s="8"/>
      <c r="AG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BE249" s="3"/>
    </row>
    <row r="250" spans="1:57" ht="92.25" customHeight="1" x14ac:dyDescent="0.25">
      <c r="A250" s="3"/>
      <c r="B250" s="3"/>
      <c r="C250" s="3"/>
      <c r="D250" s="3"/>
      <c r="E250" s="3"/>
      <c r="F250" s="3"/>
      <c r="G250" s="3"/>
      <c r="J250" s="3"/>
      <c r="K250" s="3"/>
      <c r="L250" s="3"/>
      <c r="M250" s="3"/>
      <c r="N250" s="3"/>
      <c r="O250" s="3"/>
      <c r="P250" s="3"/>
      <c r="R250" s="3"/>
      <c r="S250" s="3"/>
      <c r="T250" s="179"/>
      <c r="U250" s="3"/>
      <c r="V250" s="3"/>
      <c r="W250" s="3"/>
      <c r="X250" s="3"/>
      <c r="AC250" s="8"/>
      <c r="AD250" s="8"/>
      <c r="AE250" s="8"/>
      <c r="AG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BE250" s="3"/>
    </row>
    <row r="251" spans="1:57" ht="92.25" customHeight="1" x14ac:dyDescent="0.25">
      <c r="A251" s="3"/>
      <c r="B251" s="3"/>
      <c r="C251" s="3"/>
      <c r="D251" s="3"/>
      <c r="E251" s="3"/>
      <c r="F251" s="3"/>
      <c r="G251" s="3"/>
      <c r="J251" s="3"/>
      <c r="K251" s="3"/>
      <c r="L251" s="3"/>
      <c r="M251" s="3"/>
      <c r="N251" s="3"/>
      <c r="O251" s="3"/>
      <c r="P251" s="3"/>
      <c r="R251" s="3"/>
      <c r="S251" s="3"/>
      <c r="T251" s="179"/>
      <c r="U251" s="3"/>
      <c r="V251" s="3"/>
      <c r="W251" s="3"/>
      <c r="X251" s="3"/>
      <c r="AC251" s="8"/>
      <c r="AD251" s="8"/>
      <c r="AE251" s="8"/>
      <c r="AG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BE251" s="3"/>
    </row>
    <row r="252" spans="1:57" ht="92.25" customHeight="1" x14ac:dyDescent="0.25">
      <c r="A252" s="3"/>
      <c r="B252" s="3"/>
      <c r="C252" s="3"/>
      <c r="D252" s="3"/>
      <c r="E252" s="3"/>
      <c r="F252" s="3"/>
      <c r="G252" s="3"/>
      <c r="J252" s="3"/>
      <c r="K252" s="3"/>
      <c r="L252" s="3"/>
      <c r="M252" s="3"/>
      <c r="N252" s="3"/>
      <c r="O252" s="3"/>
      <c r="P252" s="3"/>
      <c r="R252" s="3"/>
      <c r="S252" s="3"/>
      <c r="T252" s="179"/>
      <c r="U252" s="3"/>
      <c r="V252" s="3"/>
      <c r="W252" s="3"/>
      <c r="X252" s="3"/>
      <c r="AC252" s="8"/>
      <c r="AD252" s="8"/>
      <c r="AE252" s="8"/>
      <c r="AG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BE252" s="3"/>
    </row>
    <row r="253" spans="1:57" ht="92.25" customHeight="1" x14ac:dyDescent="0.25">
      <c r="A253" s="3"/>
      <c r="B253" s="3"/>
      <c r="C253" s="3"/>
      <c r="D253" s="3"/>
      <c r="E253" s="3"/>
      <c r="F253" s="3"/>
      <c r="G253" s="3"/>
      <c r="J253" s="3"/>
      <c r="K253" s="3"/>
      <c r="L253" s="3"/>
      <c r="M253" s="3"/>
      <c r="N253" s="3"/>
      <c r="O253" s="3"/>
      <c r="P253" s="3"/>
      <c r="R253" s="3"/>
      <c r="S253" s="3"/>
      <c r="T253" s="179"/>
      <c r="U253" s="3"/>
      <c r="V253" s="3"/>
      <c r="W253" s="3"/>
      <c r="X253" s="3"/>
      <c r="AC253" s="8"/>
      <c r="AD253" s="8"/>
      <c r="AE253" s="8"/>
      <c r="AG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BE253" s="3"/>
    </row>
    <row r="254" spans="1:57" ht="92.25" customHeight="1" x14ac:dyDescent="0.25">
      <c r="A254" s="3"/>
      <c r="B254" s="3"/>
      <c r="C254" s="3"/>
      <c r="D254" s="3"/>
      <c r="E254" s="3"/>
      <c r="F254" s="3"/>
      <c r="G254" s="3"/>
      <c r="J254" s="3"/>
      <c r="K254" s="3"/>
      <c r="L254" s="3"/>
      <c r="M254" s="3"/>
      <c r="N254" s="3"/>
      <c r="O254" s="3"/>
      <c r="P254" s="3"/>
      <c r="R254" s="3"/>
      <c r="S254" s="3"/>
      <c r="T254" s="179"/>
      <c r="U254" s="3"/>
      <c r="V254" s="3"/>
      <c r="W254" s="3"/>
      <c r="X254" s="3"/>
      <c r="AC254" s="8"/>
      <c r="AD254" s="8"/>
      <c r="AE254" s="8"/>
      <c r="AG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BE254" s="3"/>
    </row>
    <row r="255" spans="1:57" ht="92.25" customHeight="1" x14ac:dyDescent="0.25">
      <c r="A255" s="3"/>
      <c r="B255" s="3"/>
      <c r="C255" s="3"/>
      <c r="D255" s="3"/>
      <c r="E255" s="3"/>
      <c r="F255" s="3"/>
      <c r="G255" s="3"/>
      <c r="J255" s="3"/>
      <c r="K255" s="3"/>
      <c r="L255" s="3"/>
      <c r="M255" s="3"/>
      <c r="N255" s="3"/>
      <c r="O255" s="3"/>
      <c r="P255" s="3"/>
      <c r="R255" s="3"/>
      <c r="S255" s="3"/>
      <c r="T255" s="179"/>
      <c r="U255" s="3"/>
      <c r="V255" s="3"/>
      <c r="W255" s="3"/>
      <c r="X255" s="3"/>
      <c r="AC255" s="8"/>
      <c r="AD255" s="8"/>
      <c r="AE255" s="8"/>
      <c r="AG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BE255" s="3"/>
    </row>
    <row r="256" spans="1:57" ht="92.25" customHeight="1" x14ac:dyDescent="0.25">
      <c r="A256" s="3"/>
      <c r="B256" s="3"/>
      <c r="C256" s="3"/>
      <c r="D256" s="3"/>
      <c r="E256" s="3"/>
      <c r="F256" s="3"/>
      <c r="G256" s="3"/>
      <c r="J256" s="3"/>
      <c r="K256" s="3"/>
      <c r="L256" s="3"/>
      <c r="M256" s="3"/>
      <c r="N256" s="3"/>
      <c r="O256" s="3"/>
      <c r="P256" s="3"/>
      <c r="R256" s="3"/>
      <c r="S256" s="3"/>
      <c r="T256" s="179"/>
      <c r="U256" s="3"/>
      <c r="V256" s="3"/>
      <c r="W256" s="3"/>
      <c r="X256" s="3"/>
      <c r="AC256" s="8"/>
      <c r="AD256" s="8"/>
      <c r="AE256" s="8"/>
      <c r="AG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BE256" s="3"/>
    </row>
    <row r="257" spans="1:57" ht="92.25" customHeight="1" x14ac:dyDescent="0.25">
      <c r="A257" s="3"/>
      <c r="B257" s="3"/>
      <c r="C257" s="3"/>
      <c r="D257" s="3"/>
      <c r="E257" s="3"/>
      <c r="F257" s="3"/>
      <c r="G257" s="3"/>
      <c r="J257" s="3"/>
      <c r="K257" s="3"/>
      <c r="L257" s="3"/>
      <c r="M257" s="3"/>
      <c r="N257" s="3"/>
      <c r="O257" s="3"/>
      <c r="P257" s="3"/>
      <c r="R257" s="3"/>
      <c r="S257" s="3"/>
      <c r="T257" s="179"/>
      <c r="U257" s="3"/>
      <c r="V257" s="3"/>
      <c r="W257" s="3"/>
      <c r="X257" s="3"/>
      <c r="AC257" s="8"/>
      <c r="AD257" s="8"/>
      <c r="AE257" s="8"/>
      <c r="AG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BE257" s="3"/>
    </row>
    <row r="258" spans="1:57" ht="92.25" customHeight="1" x14ac:dyDescent="0.25">
      <c r="A258" s="3"/>
      <c r="B258" s="3"/>
      <c r="C258" s="3"/>
      <c r="D258" s="3"/>
      <c r="E258" s="3"/>
      <c r="F258" s="3"/>
      <c r="G258" s="3"/>
      <c r="J258" s="3"/>
      <c r="K258" s="3"/>
      <c r="L258" s="3"/>
      <c r="M258" s="3"/>
      <c r="N258" s="3"/>
      <c r="O258" s="3"/>
      <c r="P258" s="3"/>
      <c r="R258" s="3"/>
      <c r="S258" s="3"/>
      <c r="T258" s="179"/>
      <c r="U258" s="3"/>
      <c r="V258" s="3"/>
      <c r="W258" s="3"/>
      <c r="X258" s="3"/>
      <c r="AC258" s="8"/>
      <c r="AD258" s="8"/>
      <c r="AE258" s="8"/>
      <c r="AG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BE258" s="3"/>
    </row>
    <row r="259" spans="1:57" ht="92.25" customHeight="1" x14ac:dyDescent="0.25">
      <c r="A259" s="3"/>
      <c r="B259" s="3"/>
      <c r="C259" s="3"/>
      <c r="D259" s="3"/>
      <c r="E259" s="3"/>
      <c r="F259" s="3"/>
      <c r="G259" s="3"/>
      <c r="J259" s="3"/>
      <c r="K259" s="3"/>
      <c r="L259" s="3"/>
      <c r="M259" s="3"/>
      <c r="N259" s="3"/>
      <c r="O259" s="3"/>
      <c r="P259" s="3"/>
      <c r="R259" s="3"/>
      <c r="S259" s="3"/>
      <c r="T259" s="179"/>
      <c r="U259" s="3"/>
      <c r="V259" s="3"/>
      <c r="W259" s="3"/>
      <c r="X259" s="3"/>
      <c r="AC259" s="8"/>
      <c r="AD259" s="8"/>
      <c r="AE259" s="8"/>
      <c r="AG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BE259" s="3"/>
    </row>
    <row r="260" spans="1:57" ht="92.25" customHeight="1" x14ac:dyDescent="0.25">
      <c r="A260" s="3"/>
      <c r="B260" s="3"/>
      <c r="C260" s="3"/>
      <c r="D260" s="3"/>
      <c r="E260" s="3"/>
      <c r="F260" s="3"/>
      <c r="G260" s="3"/>
      <c r="J260" s="3"/>
      <c r="K260" s="3"/>
      <c r="L260" s="3"/>
      <c r="M260" s="3"/>
      <c r="N260" s="3"/>
      <c r="O260" s="3"/>
      <c r="P260" s="3"/>
      <c r="R260" s="3"/>
      <c r="S260" s="3"/>
      <c r="T260" s="179"/>
      <c r="U260" s="3"/>
      <c r="V260" s="3"/>
      <c r="W260" s="3"/>
      <c r="X260" s="3"/>
      <c r="AC260" s="8"/>
      <c r="AD260" s="8"/>
      <c r="AE260" s="8"/>
      <c r="AG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BE260" s="3"/>
    </row>
    <row r="261" spans="1:57" ht="92.25" customHeight="1" x14ac:dyDescent="0.25">
      <c r="A261" s="3"/>
      <c r="B261" s="3"/>
      <c r="C261" s="3"/>
      <c r="D261" s="3"/>
      <c r="E261" s="3"/>
      <c r="F261" s="3"/>
      <c r="G261" s="3"/>
      <c r="J261" s="3"/>
      <c r="K261" s="3"/>
      <c r="L261" s="3"/>
      <c r="M261" s="3"/>
      <c r="N261" s="3"/>
      <c r="O261" s="3"/>
      <c r="P261" s="3"/>
      <c r="R261" s="3"/>
      <c r="S261" s="3"/>
      <c r="T261" s="179"/>
      <c r="U261" s="3"/>
      <c r="V261" s="3"/>
      <c r="W261" s="3"/>
      <c r="X261" s="3"/>
      <c r="AC261" s="8"/>
      <c r="AD261" s="8"/>
      <c r="AE261" s="8"/>
      <c r="AG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BE261" s="3"/>
    </row>
    <row r="262" spans="1:57" ht="92.25" customHeight="1" x14ac:dyDescent="0.25">
      <c r="A262" s="3"/>
      <c r="B262" s="3"/>
      <c r="C262" s="3"/>
      <c r="D262" s="3"/>
      <c r="E262" s="3"/>
      <c r="F262" s="3"/>
      <c r="G262" s="3"/>
      <c r="J262" s="3"/>
      <c r="K262" s="3"/>
      <c r="L262" s="3"/>
      <c r="M262" s="3"/>
      <c r="N262" s="3"/>
      <c r="O262" s="3"/>
      <c r="P262" s="3"/>
      <c r="R262" s="3"/>
      <c r="S262" s="3"/>
      <c r="T262" s="179"/>
      <c r="U262" s="3"/>
      <c r="V262" s="3"/>
      <c r="W262" s="3"/>
      <c r="X262" s="3"/>
      <c r="AC262" s="8"/>
      <c r="AD262" s="8"/>
      <c r="AE262" s="8"/>
      <c r="AG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BE262" s="3"/>
    </row>
    <row r="263" spans="1:57" ht="92.25" customHeight="1" x14ac:dyDescent="0.25">
      <c r="A263" s="3"/>
      <c r="B263" s="3"/>
      <c r="C263" s="3"/>
      <c r="D263" s="3"/>
      <c r="E263" s="3"/>
      <c r="F263" s="3"/>
      <c r="G263" s="3"/>
      <c r="J263" s="3"/>
      <c r="K263" s="3"/>
      <c r="L263" s="3"/>
      <c r="M263" s="3"/>
      <c r="N263" s="3"/>
      <c r="O263" s="3"/>
      <c r="P263" s="3"/>
      <c r="R263" s="3"/>
      <c r="S263" s="3"/>
      <c r="T263" s="179"/>
      <c r="U263" s="3"/>
      <c r="V263" s="3"/>
      <c r="W263" s="3"/>
      <c r="X263" s="3"/>
      <c r="AC263" s="8"/>
      <c r="AD263" s="8"/>
      <c r="AE263" s="8"/>
      <c r="AG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BE263" s="3"/>
    </row>
    <row r="264" spans="1:57" ht="92.25" customHeight="1" x14ac:dyDescent="0.25">
      <c r="A264" s="3"/>
      <c r="B264" s="3"/>
      <c r="C264" s="3"/>
      <c r="D264" s="3"/>
      <c r="E264" s="3"/>
      <c r="F264" s="3"/>
      <c r="G264" s="3"/>
      <c r="J264" s="3"/>
      <c r="K264" s="3"/>
      <c r="L264" s="3"/>
      <c r="M264" s="3"/>
      <c r="N264" s="3"/>
      <c r="O264" s="3"/>
      <c r="P264" s="3"/>
      <c r="R264" s="3"/>
      <c r="S264" s="3"/>
      <c r="T264" s="179"/>
      <c r="U264" s="3"/>
      <c r="V264" s="3"/>
      <c r="W264" s="3"/>
      <c r="X264" s="3"/>
      <c r="AC264" s="8"/>
      <c r="AD264" s="8"/>
      <c r="AE264" s="8"/>
      <c r="AG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BE264" s="3"/>
    </row>
    <row r="265" spans="1:57" ht="92.25" customHeight="1" x14ac:dyDescent="0.25">
      <c r="A265" s="3"/>
      <c r="B265" s="3"/>
      <c r="C265" s="3"/>
      <c r="D265" s="3"/>
      <c r="E265" s="3"/>
      <c r="F265" s="3"/>
      <c r="G265" s="3"/>
      <c r="J265" s="3"/>
      <c r="K265" s="3"/>
      <c r="L265" s="3"/>
      <c r="M265" s="3"/>
      <c r="N265" s="3"/>
      <c r="O265" s="3"/>
      <c r="P265" s="3"/>
      <c r="R265" s="3"/>
      <c r="S265" s="3"/>
      <c r="T265" s="179"/>
      <c r="U265" s="3"/>
      <c r="V265" s="3"/>
      <c r="W265" s="3"/>
      <c r="X265" s="3"/>
      <c r="AC265" s="8"/>
      <c r="AD265" s="8"/>
      <c r="AE265" s="8"/>
      <c r="AG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BE265" s="3"/>
    </row>
    <row r="266" spans="1:57" ht="92.25" customHeight="1" x14ac:dyDescent="0.25">
      <c r="A266" s="3"/>
      <c r="B266" s="3"/>
      <c r="C266" s="3"/>
      <c r="D266" s="3"/>
      <c r="E266" s="3"/>
      <c r="F266" s="3"/>
      <c r="G266" s="3"/>
      <c r="J266" s="3"/>
      <c r="K266" s="3"/>
      <c r="L266" s="3"/>
      <c r="M266" s="3"/>
      <c r="N266" s="3"/>
      <c r="O266" s="3"/>
      <c r="P266" s="3"/>
      <c r="R266" s="3"/>
      <c r="S266" s="3"/>
      <c r="T266" s="179"/>
      <c r="U266" s="3"/>
      <c r="V266" s="3"/>
      <c r="W266" s="3"/>
      <c r="X266" s="3"/>
      <c r="AC266" s="8"/>
      <c r="AD266" s="8"/>
      <c r="AE266" s="8"/>
      <c r="AG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BE266" s="3"/>
    </row>
    <row r="267" spans="1:57" ht="92.25" customHeight="1" x14ac:dyDescent="0.25">
      <c r="A267" s="3"/>
      <c r="B267" s="3"/>
      <c r="C267" s="3"/>
      <c r="D267" s="3"/>
      <c r="E267" s="3"/>
      <c r="F267" s="3"/>
      <c r="G267" s="3"/>
      <c r="J267" s="3"/>
      <c r="K267" s="3"/>
      <c r="L267" s="3"/>
      <c r="M267" s="3"/>
      <c r="N267" s="3"/>
      <c r="O267" s="3"/>
      <c r="P267" s="3"/>
      <c r="R267" s="3"/>
      <c r="S267" s="3"/>
      <c r="T267" s="179"/>
      <c r="U267" s="3"/>
      <c r="V267" s="3"/>
      <c r="W267" s="3"/>
      <c r="X267" s="3"/>
      <c r="AC267" s="8"/>
      <c r="AD267" s="8"/>
      <c r="AE267" s="8"/>
      <c r="AG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BE267" s="3"/>
    </row>
    <row r="268" spans="1:57" ht="92.25" customHeight="1" x14ac:dyDescent="0.25">
      <c r="A268" s="3"/>
      <c r="B268" s="3"/>
      <c r="C268" s="3"/>
      <c r="D268" s="3"/>
      <c r="E268" s="3"/>
      <c r="F268" s="3"/>
      <c r="G268" s="3"/>
      <c r="J268" s="3"/>
      <c r="K268" s="3"/>
      <c r="L268" s="3"/>
      <c r="M268" s="3"/>
      <c r="N268" s="3"/>
      <c r="O268" s="3"/>
      <c r="P268" s="3"/>
      <c r="R268" s="3"/>
      <c r="S268" s="3"/>
      <c r="T268" s="179"/>
      <c r="U268" s="3"/>
      <c r="V268" s="3"/>
      <c r="W268" s="3"/>
      <c r="X268" s="3"/>
      <c r="AC268" s="8"/>
      <c r="AD268" s="8"/>
      <c r="AE268" s="8"/>
      <c r="AG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BE268" s="3"/>
    </row>
    <row r="269" spans="1:57" ht="92.25" customHeight="1" x14ac:dyDescent="0.25">
      <c r="A269" s="3"/>
      <c r="B269" s="3"/>
      <c r="C269" s="3"/>
      <c r="D269" s="3"/>
      <c r="E269" s="3"/>
      <c r="F269" s="3"/>
      <c r="G269" s="3"/>
      <c r="J269" s="3"/>
      <c r="K269" s="3"/>
      <c r="L269" s="3"/>
      <c r="M269" s="3"/>
      <c r="N269" s="3"/>
      <c r="O269" s="3"/>
      <c r="P269" s="3"/>
      <c r="R269" s="3"/>
      <c r="S269" s="3"/>
      <c r="T269" s="179"/>
      <c r="U269" s="3"/>
      <c r="V269" s="3"/>
      <c r="W269" s="3"/>
      <c r="X269" s="3"/>
      <c r="AC269" s="8"/>
      <c r="AD269" s="8"/>
      <c r="AE269" s="8"/>
      <c r="AG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BE269" s="3"/>
    </row>
    <row r="270" spans="1:57" ht="92.25" customHeight="1" x14ac:dyDescent="0.25">
      <c r="A270" s="3"/>
      <c r="B270" s="3"/>
      <c r="C270" s="3"/>
      <c r="D270" s="3"/>
      <c r="E270" s="3"/>
      <c r="F270" s="3"/>
      <c r="G270" s="3"/>
      <c r="J270" s="3"/>
      <c r="K270" s="3"/>
      <c r="L270" s="3"/>
      <c r="M270" s="3"/>
      <c r="N270" s="3"/>
      <c r="O270" s="3"/>
      <c r="P270" s="3"/>
      <c r="R270" s="3"/>
      <c r="S270" s="3"/>
      <c r="T270" s="179"/>
      <c r="U270" s="3"/>
      <c r="V270" s="3"/>
      <c r="W270" s="3"/>
      <c r="X270" s="3"/>
      <c r="AC270" s="8"/>
      <c r="AD270" s="8"/>
      <c r="AE270" s="8"/>
      <c r="AG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BE270" s="3"/>
    </row>
    <row r="271" spans="1:57" ht="92.25" customHeight="1" x14ac:dyDescent="0.25">
      <c r="A271" s="3"/>
      <c r="B271" s="3"/>
      <c r="C271" s="3"/>
      <c r="D271" s="3"/>
      <c r="E271" s="3"/>
      <c r="F271" s="3"/>
      <c r="G271" s="3"/>
      <c r="J271" s="3"/>
      <c r="K271" s="3"/>
      <c r="L271" s="3"/>
      <c r="M271" s="3"/>
      <c r="N271" s="3"/>
      <c r="O271" s="3"/>
      <c r="P271" s="3"/>
      <c r="R271" s="3"/>
      <c r="S271" s="3"/>
      <c r="T271" s="179"/>
      <c r="U271" s="3"/>
      <c r="V271" s="3"/>
      <c r="W271" s="3"/>
      <c r="X271" s="3"/>
      <c r="AC271" s="8"/>
      <c r="AD271" s="8"/>
      <c r="AE271" s="8"/>
      <c r="AG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BE271" s="3"/>
    </row>
    <row r="272" spans="1:57" ht="92.25" customHeight="1" x14ac:dyDescent="0.25">
      <c r="A272" s="3"/>
      <c r="B272" s="3"/>
      <c r="C272" s="3"/>
      <c r="D272" s="3"/>
      <c r="E272" s="3"/>
      <c r="F272" s="3"/>
      <c r="G272" s="3"/>
      <c r="J272" s="3"/>
      <c r="K272" s="3"/>
      <c r="L272" s="3"/>
      <c r="M272" s="3"/>
      <c r="N272" s="3"/>
      <c r="O272" s="3"/>
      <c r="P272" s="3"/>
      <c r="R272" s="3"/>
      <c r="S272" s="3"/>
      <c r="T272" s="179"/>
      <c r="U272" s="3"/>
      <c r="V272" s="3"/>
      <c r="W272" s="3"/>
      <c r="X272" s="3"/>
      <c r="AC272" s="8"/>
      <c r="AD272" s="8"/>
      <c r="AE272" s="8"/>
      <c r="AG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BE272" s="3"/>
    </row>
    <row r="273" spans="1:57" ht="92.25" customHeight="1" x14ac:dyDescent="0.25">
      <c r="A273" s="3"/>
      <c r="B273" s="3"/>
      <c r="C273" s="3"/>
      <c r="D273" s="3"/>
      <c r="E273" s="3"/>
      <c r="F273" s="3"/>
      <c r="G273" s="3"/>
      <c r="J273" s="3"/>
      <c r="K273" s="3"/>
      <c r="L273" s="3"/>
      <c r="M273" s="3"/>
      <c r="N273" s="3"/>
      <c r="O273" s="3"/>
      <c r="P273" s="3"/>
      <c r="R273" s="3"/>
      <c r="S273" s="3"/>
      <c r="T273" s="179"/>
      <c r="U273" s="3"/>
      <c r="V273" s="3"/>
      <c r="W273" s="3"/>
      <c r="X273" s="3"/>
      <c r="AC273" s="8"/>
      <c r="AD273" s="8"/>
      <c r="AE273" s="8"/>
      <c r="AG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BE273" s="3"/>
    </row>
    <row r="274" spans="1:57" ht="92.25" customHeight="1" x14ac:dyDescent="0.25">
      <c r="A274" s="3"/>
      <c r="B274" s="3"/>
      <c r="C274" s="3"/>
      <c r="D274" s="3"/>
      <c r="E274" s="3"/>
      <c r="F274" s="3"/>
      <c r="G274" s="3"/>
      <c r="J274" s="3"/>
      <c r="K274" s="3"/>
      <c r="L274" s="3"/>
      <c r="M274" s="3"/>
      <c r="N274" s="3"/>
      <c r="O274" s="3"/>
      <c r="P274" s="3"/>
      <c r="R274" s="3"/>
      <c r="S274" s="3"/>
      <c r="T274" s="179"/>
      <c r="U274" s="3"/>
      <c r="V274" s="3"/>
      <c r="W274" s="3"/>
      <c r="X274" s="3"/>
      <c r="AC274" s="8"/>
      <c r="AD274" s="8"/>
      <c r="AE274" s="8"/>
      <c r="AG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BE274" s="3"/>
    </row>
    <row r="275" spans="1:57" ht="92.25" customHeight="1" x14ac:dyDescent="0.25">
      <c r="A275" s="3"/>
      <c r="B275" s="3"/>
      <c r="C275" s="3"/>
      <c r="D275" s="3"/>
      <c r="E275" s="3"/>
      <c r="F275" s="3"/>
      <c r="G275" s="3"/>
      <c r="J275" s="3"/>
      <c r="K275" s="3"/>
      <c r="L275" s="3"/>
      <c r="M275" s="3"/>
      <c r="N275" s="3"/>
      <c r="O275" s="3"/>
      <c r="P275" s="3"/>
      <c r="R275" s="3"/>
      <c r="S275" s="3"/>
      <c r="T275" s="179"/>
      <c r="U275" s="3"/>
      <c r="V275" s="3"/>
      <c r="W275" s="3"/>
      <c r="X275" s="3"/>
      <c r="AC275" s="8"/>
      <c r="AD275" s="8"/>
      <c r="AE275" s="8"/>
      <c r="AG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BE275" s="3"/>
    </row>
    <row r="276" spans="1:57" ht="92.25" customHeight="1" x14ac:dyDescent="0.25">
      <c r="A276" s="3"/>
      <c r="B276" s="3"/>
      <c r="C276" s="3"/>
      <c r="D276" s="3"/>
      <c r="E276" s="3"/>
      <c r="F276" s="3"/>
      <c r="G276" s="3"/>
      <c r="J276" s="3"/>
      <c r="K276" s="3"/>
      <c r="L276" s="3"/>
      <c r="M276" s="3"/>
      <c r="N276" s="3"/>
      <c r="O276" s="3"/>
      <c r="P276" s="3"/>
      <c r="R276" s="3"/>
      <c r="S276" s="3"/>
      <c r="T276" s="179"/>
      <c r="U276" s="3"/>
      <c r="V276" s="3"/>
      <c r="W276" s="3"/>
      <c r="X276" s="3"/>
      <c r="AC276" s="8"/>
      <c r="AD276" s="8"/>
      <c r="AE276" s="8"/>
      <c r="AG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BE276" s="3"/>
    </row>
    <row r="277" spans="1:57" ht="92.25" customHeight="1" x14ac:dyDescent="0.25">
      <c r="A277" s="3"/>
      <c r="B277" s="3"/>
      <c r="C277" s="3"/>
      <c r="D277" s="3"/>
      <c r="E277" s="3"/>
      <c r="F277" s="3"/>
      <c r="G277" s="3"/>
      <c r="J277" s="3"/>
      <c r="K277" s="3"/>
      <c r="L277" s="3"/>
      <c r="M277" s="3"/>
      <c r="N277" s="3"/>
      <c r="O277" s="3"/>
      <c r="P277" s="3"/>
      <c r="R277" s="3"/>
      <c r="S277" s="3"/>
      <c r="T277" s="179"/>
      <c r="U277" s="3"/>
      <c r="V277" s="3"/>
      <c r="W277" s="3"/>
      <c r="X277" s="3"/>
      <c r="AC277" s="8"/>
      <c r="AD277" s="8"/>
      <c r="AE277" s="8"/>
      <c r="AG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BE277" s="3"/>
    </row>
    <row r="278" spans="1:57" ht="92.25" customHeight="1" x14ac:dyDescent="0.25">
      <c r="A278" s="3"/>
      <c r="B278" s="3"/>
      <c r="C278" s="3"/>
      <c r="D278" s="3"/>
      <c r="E278" s="3"/>
      <c r="F278" s="3"/>
      <c r="G278" s="3"/>
      <c r="J278" s="3"/>
      <c r="K278" s="3"/>
      <c r="L278" s="3"/>
      <c r="M278" s="3"/>
      <c r="N278" s="3"/>
      <c r="O278" s="3"/>
      <c r="P278" s="3"/>
      <c r="R278" s="3"/>
      <c r="S278" s="3"/>
      <c r="T278" s="179"/>
      <c r="U278" s="3"/>
      <c r="V278" s="3"/>
      <c r="W278" s="3"/>
      <c r="X278" s="3"/>
      <c r="AC278" s="8"/>
      <c r="AD278" s="8"/>
      <c r="AE278" s="8"/>
      <c r="AG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BE278" s="3"/>
    </row>
    <row r="279" spans="1:57" ht="92.25" customHeight="1" x14ac:dyDescent="0.25">
      <c r="A279" s="3"/>
      <c r="B279" s="3"/>
      <c r="C279" s="3"/>
      <c r="D279" s="3"/>
      <c r="E279" s="3"/>
      <c r="F279" s="3"/>
      <c r="G279" s="3"/>
      <c r="J279" s="3"/>
      <c r="K279" s="3"/>
      <c r="L279" s="3"/>
      <c r="M279" s="3"/>
      <c r="N279" s="3"/>
      <c r="O279" s="3"/>
      <c r="P279" s="3"/>
      <c r="R279" s="3"/>
      <c r="S279" s="3"/>
      <c r="T279" s="179"/>
      <c r="U279" s="3"/>
      <c r="V279" s="3"/>
      <c r="W279" s="3"/>
      <c r="X279" s="3"/>
      <c r="AC279" s="8"/>
      <c r="AD279" s="8"/>
      <c r="AE279" s="8"/>
      <c r="AG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BE279" s="3"/>
    </row>
    <row r="280" spans="1:57" ht="92.25" customHeight="1" x14ac:dyDescent="0.25">
      <c r="A280" s="3"/>
      <c r="B280" s="3"/>
      <c r="C280" s="3"/>
      <c r="D280" s="3"/>
      <c r="E280" s="3"/>
      <c r="F280" s="3"/>
      <c r="G280" s="3"/>
      <c r="J280" s="3"/>
      <c r="K280" s="3"/>
      <c r="L280" s="3"/>
      <c r="M280" s="3"/>
      <c r="N280" s="3"/>
      <c r="O280" s="3"/>
      <c r="P280" s="3"/>
      <c r="R280" s="3"/>
      <c r="S280" s="3"/>
      <c r="T280" s="179"/>
      <c r="U280" s="3"/>
      <c r="V280" s="3"/>
      <c r="W280" s="3"/>
      <c r="X280" s="3"/>
      <c r="AC280" s="8"/>
      <c r="AD280" s="8"/>
      <c r="AE280" s="8"/>
      <c r="AG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BE280" s="3"/>
    </row>
    <row r="281" spans="1:57" ht="92.25" customHeight="1" x14ac:dyDescent="0.25">
      <c r="A281" s="3"/>
      <c r="B281" s="3"/>
      <c r="C281" s="3"/>
      <c r="D281" s="3"/>
      <c r="E281" s="3"/>
      <c r="F281" s="3"/>
      <c r="G281" s="3"/>
      <c r="J281" s="3"/>
      <c r="K281" s="3"/>
      <c r="L281" s="3"/>
      <c r="M281" s="3"/>
      <c r="N281" s="3"/>
      <c r="O281" s="3"/>
      <c r="P281" s="3"/>
      <c r="R281" s="3"/>
      <c r="S281" s="3"/>
      <c r="T281" s="179"/>
      <c r="U281" s="3"/>
      <c r="V281" s="3"/>
      <c r="W281" s="3"/>
      <c r="X281" s="3"/>
      <c r="AC281" s="8"/>
      <c r="AD281" s="8"/>
      <c r="AE281" s="8"/>
      <c r="AG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BE281" s="3"/>
    </row>
    <row r="282" spans="1:57" ht="92.25" customHeight="1" x14ac:dyDescent="0.25">
      <c r="A282" s="3"/>
      <c r="B282" s="3"/>
      <c r="C282" s="3"/>
      <c r="D282" s="3"/>
      <c r="E282" s="3"/>
      <c r="F282" s="3"/>
      <c r="G282" s="3"/>
      <c r="J282" s="3"/>
      <c r="K282" s="3"/>
      <c r="L282" s="3"/>
      <c r="M282" s="3"/>
      <c r="N282" s="3"/>
      <c r="O282" s="3"/>
      <c r="P282" s="3"/>
      <c r="R282" s="3"/>
      <c r="S282" s="3"/>
      <c r="T282" s="179"/>
      <c r="U282" s="3"/>
      <c r="V282" s="3"/>
      <c r="W282" s="3"/>
      <c r="X282" s="3"/>
      <c r="AC282" s="8"/>
      <c r="AD282" s="8"/>
      <c r="AE282" s="8"/>
      <c r="AG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BE282" s="3"/>
    </row>
    <row r="283" spans="1:57" ht="92.25" customHeight="1" x14ac:dyDescent="0.25">
      <c r="A283" s="3"/>
      <c r="B283" s="3"/>
      <c r="C283" s="3"/>
      <c r="D283" s="3"/>
      <c r="E283" s="3"/>
      <c r="F283" s="3"/>
      <c r="G283" s="3"/>
      <c r="J283" s="3"/>
      <c r="K283" s="3"/>
      <c r="L283" s="3"/>
      <c r="M283" s="3"/>
      <c r="N283" s="3"/>
      <c r="O283" s="3"/>
      <c r="P283" s="3"/>
      <c r="R283" s="3"/>
      <c r="S283" s="3"/>
      <c r="T283" s="179"/>
      <c r="U283" s="3"/>
      <c r="V283" s="3"/>
      <c r="W283" s="3"/>
      <c r="X283" s="3"/>
      <c r="AC283" s="8"/>
      <c r="AD283" s="8"/>
      <c r="AE283" s="8"/>
      <c r="AG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BE283" s="3"/>
    </row>
    <row r="284" spans="1:57" ht="92.25" customHeight="1" x14ac:dyDescent="0.25">
      <c r="A284" s="3"/>
      <c r="B284" s="3"/>
      <c r="C284" s="3"/>
      <c r="D284" s="3"/>
      <c r="E284" s="3"/>
      <c r="F284" s="3"/>
      <c r="G284" s="3"/>
      <c r="J284" s="3"/>
      <c r="K284" s="3"/>
      <c r="L284" s="3"/>
      <c r="M284" s="3"/>
      <c r="N284" s="3"/>
      <c r="O284" s="3"/>
      <c r="P284" s="3"/>
      <c r="R284" s="3"/>
      <c r="S284" s="3"/>
      <c r="T284" s="179"/>
      <c r="U284" s="3"/>
      <c r="V284" s="3"/>
      <c r="W284" s="3"/>
      <c r="X284" s="3"/>
      <c r="AC284" s="8"/>
      <c r="AD284" s="8"/>
      <c r="AE284" s="8"/>
      <c r="AG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BE284" s="3"/>
    </row>
    <row r="285" spans="1:57" ht="92.25" customHeight="1" x14ac:dyDescent="0.25">
      <c r="A285" s="3"/>
      <c r="B285" s="3"/>
      <c r="C285" s="3"/>
      <c r="D285" s="3"/>
      <c r="E285" s="3"/>
      <c r="F285" s="3"/>
      <c r="G285" s="3"/>
      <c r="J285" s="3"/>
      <c r="K285" s="3"/>
      <c r="L285" s="3"/>
      <c r="M285" s="3"/>
      <c r="N285" s="3"/>
      <c r="O285" s="3"/>
      <c r="P285" s="3"/>
      <c r="R285" s="3"/>
      <c r="S285" s="3"/>
      <c r="T285" s="179"/>
      <c r="U285" s="3"/>
      <c r="V285" s="3"/>
      <c r="W285" s="3"/>
      <c r="X285" s="3"/>
      <c r="AC285" s="8"/>
      <c r="AD285" s="8"/>
      <c r="AE285" s="8"/>
      <c r="AG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BE285" s="3"/>
    </row>
    <row r="286" spans="1:57" ht="92.25" customHeight="1" x14ac:dyDescent="0.25">
      <c r="A286" s="3"/>
      <c r="B286" s="3"/>
      <c r="C286" s="3"/>
      <c r="D286" s="3"/>
      <c r="E286" s="3"/>
      <c r="F286" s="3"/>
      <c r="G286" s="3"/>
      <c r="J286" s="3"/>
      <c r="K286" s="3"/>
      <c r="L286" s="3"/>
      <c r="M286" s="3"/>
      <c r="N286" s="3"/>
      <c r="O286" s="3"/>
      <c r="P286" s="3"/>
      <c r="R286" s="3"/>
      <c r="S286" s="3"/>
      <c r="T286" s="179"/>
      <c r="U286" s="3"/>
      <c r="V286" s="3"/>
      <c r="W286" s="3"/>
      <c r="X286" s="3"/>
      <c r="AC286" s="8"/>
      <c r="AD286" s="8"/>
      <c r="AE286" s="8"/>
      <c r="AG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BE286" s="3"/>
    </row>
    <row r="287" spans="1:57" ht="92.25" customHeight="1" x14ac:dyDescent="0.25">
      <c r="A287" s="3"/>
      <c r="B287" s="3"/>
      <c r="C287" s="3"/>
      <c r="D287" s="3"/>
      <c r="E287" s="3"/>
      <c r="F287" s="3"/>
      <c r="G287" s="3"/>
      <c r="J287" s="3"/>
      <c r="K287" s="3"/>
      <c r="L287" s="3"/>
      <c r="M287" s="3"/>
      <c r="N287" s="3"/>
      <c r="O287" s="3"/>
      <c r="P287" s="3"/>
      <c r="R287" s="3"/>
      <c r="S287" s="3"/>
      <c r="T287" s="179"/>
      <c r="U287" s="3"/>
      <c r="V287" s="3"/>
      <c r="W287" s="3"/>
      <c r="X287" s="3"/>
      <c r="AC287" s="8"/>
      <c r="AD287" s="8"/>
      <c r="AE287" s="8"/>
      <c r="AG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BE287" s="3"/>
    </row>
    <row r="288" spans="1:57" ht="92.25" customHeight="1" x14ac:dyDescent="0.25">
      <c r="A288" s="3"/>
      <c r="B288" s="3"/>
      <c r="C288" s="3"/>
      <c r="D288" s="3"/>
      <c r="E288" s="3"/>
      <c r="F288" s="3"/>
      <c r="G288" s="3"/>
      <c r="J288" s="3"/>
      <c r="K288" s="3"/>
      <c r="L288" s="3"/>
      <c r="M288" s="3"/>
      <c r="N288" s="3"/>
      <c r="O288" s="3"/>
      <c r="P288" s="3"/>
      <c r="R288" s="3"/>
      <c r="S288" s="3"/>
      <c r="T288" s="179"/>
      <c r="U288" s="3"/>
      <c r="V288" s="3"/>
      <c r="W288" s="3"/>
      <c r="X288" s="3"/>
      <c r="AC288" s="8"/>
      <c r="AD288" s="8"/>
      <c r="AE288" s="8"/>
      <c r="AG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BE288" s="3"/>
    </row>
    <row r="289" spans="1:57" ht="92.25" customHeight="1" x14ac:dyDescent="0.25">
      <c r="A289" s="3"/>
      <c r="B289" s="3"/>
      <c r="C289" s="3"/>
      <c r="D289" s="3"/>
      <c r="E289" s="3"/>
      <c r="F289" s="3"/>
      <c r="G289" s="3"/>
      <c r="J289" s="3"/>
      <c r="K289" s="3"/>
      <c r="L289" s="3"/>
      <c r="M289" s="3"/>
      <c r="N289" s="3"/>
      <c r="O289" s="3"/>
      <c r="P289" s="3"/>
      <c r="R289" s="3"/>
      <c r="S289" s="3"/>
      <c r="T289" s="179"/>
      <c r="U289" s="3"/>
      <c r="V289" s="3"/>
      <c r="W289" s="3"/>
      <c r="X289" s="3"/>
      <c r="AC289" s="8"/>
      <c r="AD289" s="8"/>
      <c r="AE289" s="8"/>
      <c r="AG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BE289" s="3"/>
    </row>
    <row r="290" spans="1:57" ht="92.25" customHeight="1" x14ac:dyDescent="0.25">
      <c r="A290" s="3"/>
      <c r="B290" s="3"/>
      <c r="C290" s="3"/>
      <c r="D290" s="3"/>
      <c r="E290" s="3"/>
      <c r="F290" s="3"/>
      <c r="G290" s="3"/>
      <c r="J290" s="3"/>
      <c r="K290" s="3"/>
      <c r="L290" s="3"/>
      <c r="M290" s="3"/>
      <c r="N290" s="3"/>
      <c r="O290" s="3"/>
      <c r="P290" s="3"/>
      <c r="R290" s="3"/>
      <c r="S290" s="3"/>
      <c r="T290" s="179"/>
      <c r="U290" s="3"/>
      <c r="V290" s="3"/>
      <c r="W290" s="3"/>
      <c r="X290" s="3"/>
      <c r="AC290" s="8"/>
      <c r="AD290" s="8"/>
      <c r="AE290" s="8"/>
      <c r="AG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BE290" s="3"/>
    </row>
    <row r="291" spans="1:57" ht="92.25" customHeight="1" x14ac:dyDescent="0.25">
      <c r="A291" s="3"/>
      <c r="B291" s="3"/>
      <c r="C291" s="3"/>
      <c r="D291" s="3"/>
      <c r="E291" s="3"/>
      <c r="F291" s="3"/>
      <c r="G291" s="3"/>
      <c r="J291" s="3"/>
      <c r="K291" s="3"/>
      <c r="L291" s="3"/>
      <c r="M291" s="3"/>
      <c r="N291" s="3"/>
      <c r="O291" s="3"/>
      <c r="P291" s="3"/>
      <c r="R291" s="3"/>
      <c r="S291" s="3"/>
      <c r="T291" s="179"/>
      <c r="U291" s="3"/>
      <c r="V291" s="3"/>
      <c r="W291" s="3"/>
      <c r="X291" s="3"/>
      <c r="AC291" s="8"/>
      <c r="AD291" s="8"/>
      <c r="AE291" s="8"/>
      <c r="AG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BE291" s="3"/>
    </row>
    <row r="292" spans="1:57" ht="92.25" customHeight="1" x14ac:dyDescent="0.25">
      <c r="A292" s="3"/>
      <c r="B292" s="3"/>
      <c r="C292" s="3"/>
      <c r="D292" s="3"/>
      <c r="E292" s="3"/>
      <c r="F292" s="3"/>
      <c r="G292" s="3"/>
      <c r="J292" s="3"/>
      <c r="K292" s="3"/>
      <c r="L292" s="3"/>
      <c r="M292" s="3"/>
      <c r="N292" s="3"/>
      <c r="O292" s="3"/>
      <c r="P292" s="3"/>
      <c r="R292" s="3"/>
      <c r="S292" s="3"/>
      <c r="T292" s="179"/>
      <c r="U292" s="3"/>
      <c r="V292" s="3"/>
      <c r="W292" s="3"/>
      <c r="X292" s="3"/>
      <c r="AC292" s="8"/>
      <c r="AD292" s="8"/>
      <c r="AE292" s="8"/>
      <c r="AG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BE292" s="3"/>
    </row>
    <row r="293" spans="1:57" ht="92.25" customHeight="1" x14ac:dyDescent="0.25">
      <c r="A293" s="3"/>
      <c r="B293" s="3"/>
      <c r="C293" s="3"/>
      <c r="D293" s="3"/>
      <c r="E293" s="3"/>
      <c r="F293" s="3"/>
      <c r="G293" s="3"/>
      <c r="J293" s="3"/>
      <c r="K293" s="3"/>
      <c r="L293" s="3"/>
      <c r="M293" s="3"/>
      <c r="N293" s="3"/>
      <c r="O293" s="3"/>
      <c r="P293" s="3"/>
      <c r="R293" s="3"/>
      <c r="S293" s="3"/>
      <c r="T293" s="179"/>
      <c r="U293" s="3"/>
      <c r="V293" s="3"/>
      <c r="W293" s="3"/>
      <c r="X293" s="3"/>
      <c r="AC293" s="8"/>
      <c r="AD293" s="8"/>
      <c r="AE293" s="8"/>
      <c r="AG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BE293" s="3"/>
    </row>
    <row r="294" spans="1:57" ht="92.25" customHeight="1" x14ac:dyDescent="0.25">
      <c r="A294" s="3"/>
      <c r="B294" s="3"/>
      <c r="C294" s="3"/>
      <c r="D294" s="3"/>
      <c r="E294" s="3"/>
      <c r="F294" s="3"/>
      <c r="G294" s="3"/>
      <c r="J294" s="3"/>
      <c r="K294" s="3"/>
      <c r="L294" s="3"/>
      <c r="M294" s="3"/>
      <c r="N294" s="3"/>
      <c r="O294" s="3"/>
      <c r="P294" s="3"/>
      <c r="R294" s="3"/>
      <c r="S294" s="3"/>
      <c r="T294" s="179"/>
      <c r="U294" s="3"/>
      <c r="V294" s="3"/>
      <c r="W294" s="3"/>
      <c r="X294" s="3"/>
      <c r="AC294" s="8"/>
      <c r="AD294" s="8"/>
      <c r="AE294" s="8"/>
      <c r="AG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BE294" s="3"/>
    </row>
    <row r="295" spans="1:57" ht="92.25" customHeight="1" x14ac:dyDescent="0.25">
      <c r="A295" s="3"/>
      <c r="B295" s="3"/>
      <c r="C295" s="3"/>
      <c r="D295" s="3"/>
      <c r="E295" s="3"/>
      <c r="F295" s="3"/>
      <c r="G295" s="3"/>
      <c r="J295" s="3"/>
      <c r="K295" s="3"/>
      <c r="L295" s="3"/>
      <c r="M295" s="3"/>
      <c r="N295" s="3"/>
      <c r="O295" s="3"/>
      <c r="P295" s="3"/>
      <c r="R295" s="3"/>
      <c r="S295" s="3"/>
      <c r="T295" s="179"/>
      <c r="U295" s="3"/>
      <c r="V295" s="3"/>
      <c r="W295" s="3"/>
      <c r="X295" s="3"/>
      <c r="AC295" s="8"/>
      <c r="AD295" s="8"/>
      <c r="AE295" s="8"/>
      <c r="AG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BE295" s="3"/>
    </row>
    <row r="296" spans="1:57" ht="92.25" customHeight="1" x14ac:dyDescent="0.25">
      <c r="A296" s="3"/>
      <c r="B296" s="3"/>
      <c r="C296" s="3"/>
      <c r="D296" s="3"/>
      <c r="E296" s="3"/>
      <c r="F296" s="3"/>
      <c r="G296" s="3"/>
      <c r="J296" s="3"/>
      <c r="K296" s="3"/>
      <c r="L296" s="3"/>
      <c r="M296" s="3"/>
      <c r="N296" s="3"/>
      <c r="O296" s="3"/>
      <c r="P296" s="3"/>
      <c r="R296" s="3"/>
      <c r="S296" s="3"/>
      <c r="T296" s="179"/>
      <c r="U296" s="3"/>
      <c r="V296" s="3"/>
      <c r="W296" s="3"/>
      <c r="X296" s="3"/>
      <c r="AC296" s="8"/>
      <c r="AD296" s="8"/>
      <c r="AE296" s="8"/>
      <c r="AG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BE296" s="3"/>
    </row>
    <row r="297" spans="1:57" ht="92.25" customHeight="1" x14ac:dyDescent="0.25">
      <c r="A297" s="3"/>
      <c r="B297" s="3"/>
      <c r="C297" s="3"/>
      <c r="D297" s="3"/>
      <c r="E297" s="3"/>
      <c r="F297" s="3"/>
      <c r="G297" s="3"/>
      <c r="J297" s="3"/>
      <c r="K297" s="3"/>
      <c r="L297" s="3"/>
      <c r="M297" s="3"/>
      <c r="N297" s="3"/>
      <c r="O297" s="3"/>
      <c r="P297" s="3"/>
      <c r="R297" s="3"/>
      <c r="S297" s="3"/>
      <c r="T297" s="179"/>
      <c r="U297" s="3"/>
      <c r="V297" s="3"/>
      <c r="W297" s="3"/>
      <c r="X297" s="3"/>
      <c r="AC297" s="8"/>
      <c r="AD297" s="8"/>
      <c r="AE297" s="8"/>
      <c r="AG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BE297" s="3"/>
    </row>
    <row r="298" spans="1:57" ht="92.25" customHeight="1" x14ac:dyDescent="0.25">
      <c r="A298" s="3"/>
      <c r="B298" s="3"/>
      <c r="C298" s="3"/>
      <c r="D298" s="3"/>
      <c r="E298" s="3"/>
      <c r="F298" s="3"/>
      <c r="G298" s="3"/>
      <c r="J298" s="3"/>
      <c r="K298" s="3"/>
      <c r="L298" s="3"/>
      <c r="M298" s="3"/>
      <c r="N298" s="3"/>
      <c r="O298" s="3"/>
      <c r="P298" s="3"/>
      <c r="R298" s="3"/>
      <c r="S298" s="3"/>
      <c r="T298" s="179"/>
      <c r="U298" s="3"/>
      <c r="V298" s="3"/>
      <c r="W298" s="3"/>
      <c r="X298" s="3"/>
      <c r="AC298" s="8"/>
      <c r="AD298" s="8"/>
      <c r="AE298" s="8"/>
      <c r="AG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BE298" s="3"/>
    </row>
    <row r="299" spans="1:57" ht="92.25" customHeight="1" x14ac:dyDescent="0.25">
      <c r="A299" s="3"/>
      <c r="B299" s="3"/>
      <c r="C299" s="3"/>
      <c r="D299" s="3"/>
      <c r="E299" s="3"/>
      <c r="F299" s="3"/>
      <c r="G299" s="3"/>
      <c r="J299" s="3"/>
      <c r="K299" s="3"/>
      <c r="L299" s="3"/>
      <c r="M299" s="3"/>
      <c r="N299" s="3"/>
      <c r="O299" s="3"/>
      <c r="P299" s="3"/>
      <c r="R299" s="3"/>
      <c r="S299" s="3"/>
      <c r="T299" s="179"/>
      <c r="U299" s="3"/>
      <c r="V299" s="3"/>
      <c r="W299" s="3"/>
      <c r="X299" s="3"/>
      <c r="AC299" s="8"/>
      <c r="AD299" s="8"/>
      <c r="AE299" s="8"/>
      <c r="AG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BE299" s="3"/>
    </row>
    <row r="300" spans="1:57" ht="92.25" customHeight="1" x14ac:dyDescent="0.25">
      <c r="A300" s="3"/>
      <c r="B300" s="3"/>
      <c r="C300" s="3"/>
      <c r="D300" s="3"/>
      <c r="E300" s="3"/>
      <c r="F300" s="3"/>
      <c r="G300" s="3"/>
      <c r="J300" s="3"/>
      <c r="K300" s="3"/>
      <c r="L300" s="3"/>
      <c r="M300" s="3"/>
      <c r="N300" s="3"/>
      <c r="O300" s="3"/>
      <c r="P300" s="3"/>
      <c r="R300" s="3"/>
      <c r="S300" s="3"/>
      <c r="T300" s="179"/>
      <c r="U300" s="3"/>
      <c r="V300" s="3"/>
      <c r="W300" s="3"/>
      <c r="X300" s="3"/>
      <c r="AC300" s="8"/>
      <c r="AD300" s="8"/>
      <c r="AE300" s="8"/>
      <c r="AG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BE300" s="3"/>
    </row>
    <row r="301" spans="1:57" ht="92.25" customHeight="1" x14ac:dyDescent="0.25">
      <c r="A301" s="3"/>
      <c r="B301" s="3"/>
      <c r="C301" s="3"/>
      <c r="D301" s="3"/>
      <c r="E301" s="3"/>
      <c r="F301" s="3"/>
      <c r="G301" s="3"/>
      <c r="J301" s="3"/>
      <c r="K301" s="3"/>
      <c r="L301" s="3"/>
      <c r="M301" s="3"/>
      <c r="N301" s="3"/>
      <c r="O301" s="3"/>
      <c r="P301" s="3"/>
      <c r="R301" s="3"/>
      <c r="S301" s="3"/>
      <c r="T301" s="179"/>
      <c r="U301" s="3"/>
      <c r="V301" s="3"/>
      <c r="W301" s="3"/>
      <c r="X301" s="3"/>
      <c r="AC301" s="8"/>
      <c r="AD301" s="8"/>
      <c r="AE301" s="8"/>
      <c r="AG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BE301" s="3"/>
    </row>
    <row r="302" spans="1:57" ht="92.25" customHeight="1" x14ac:dyDescent="0.25">
      <c r="A302" s="3"/>
      <c r="B302" s="3"/>
      <c r="C302" s="3"/>
      <c r="D302" s="3"/>
      <c r="E302" s="3"/>
      <c r="F302" s="3"/>
      <c r="G302" s="3"/>
      <c r="J302" s="3"/>
      <c r="K302" s="3"/>
      <c r="L302" s="3"/>
      <c r="M302" s="3"/>
      <c r="N302" s="3"/>
      <c r="O302" s="3"/>
      <c r="P302" s="3"/>
      <c r="R302" s="3"/>
      <c r="S302" s="3"/>
      <c r="T302" s="179"/>
      <c r="U302" s="3"/>
      <c r="V302" s="3"/>
      <c r="W302" s="3"/>
      <c r="X302" s="3"/>
      <c r="AC302" s="8"/>
      <c r="AD302" s="8"/>
      <c r="AE302" s="8"/>
      <c r="AG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BE302" s="3"/>
    </row>
    <row r="303" spans="1:57" ht="92.25" customHeight="1" x14ac:dyDescent="0.25">
      <c r="A303" s="3"/>
      <c r="B303" s="3"/>
      <c r="C303" s="3"/>
      <c r="D303" s="3"/>
      <c r="E303" s="3"/>
      <c r="F303" s="3"/>
      <c r="G303" s="3"/>
      <c r="J303" s="3"/>
      <c r="K303" s="3"/>
      <c r="L303" s="3"/>
      <c r="M303" s="3"/>
      <c r="N303" s="3"/>
      <c r="O303" s="3"/>
      <c r="P303" s="3"/>
      <c r="R303" s="3"/>
      <c r="S303" s="3"/>
      <c r="T303" s="179"/>
      <c r="U303" s="3"/>
      <c r="V303" s="3"/>
      <c r="W303" s="3"/>
      <c r="X303" s="3"/>
      <c r="AC303" s="8"/>
      <c r="AD303" s="8"/>
      <c r="AE303" s="8"/>
      <c r="AG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BE303" s="3"/>
    </row>
    <row r="304" spans="1:57" ht="92.25" customHeight="1" x14ac:dyDescent="0.25">
      <c r="A304" s="3"/>
      <c r="B304" s="3"/>
      <c r="C304" s="3"/>
      <c r="D304" s="3"/>
      <c r="E304" s="3"/>
      <c r="F304" s="3"/>
      <c r="G304" s="3"/>
      <c r="J304" s="3"/>
      <c r="K304" s="3"/>
      <c r="L304" s="3"/>
      <c r="M304" s="3"/>
      <c r="N304" s="3"/>
      <c r="O304" s="3"/>
      <c r="P304" s="3"/>
      <c r="R304" s="3"/>
      <c r="S304" s="3"/>
      <c r="T304" s="179"/>
      <c r="U304" s="3"/>
      <c r="V304" s="3"/>
      <c r="W304" s="3"/>
      <c r="X304" s="3"/>
      <c r="AC304" s="8"/>
      <c r="AD304" s="8"/>
      <c r="AE304" s="8"/>
      <c r="AG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BE304" s="3"/>
    </row>
    <row r="305" spans="1:57" ht="92.25" customHeight="1" x14ac:dyDescent="0.25">
      <c r="A305" s="3"/>
      <c r="B305" s="3"/>
      <c r="C305" s="3"/>
      <c r="D305" s="3"/>
      <c r="E305" s="3"/>
      <c r="F305" s="3"/>
      <c r="G305" s="3"/>
      <c r="J305" s="3"/>
      <c r="K305" s="3"/>
      <c r="L305" s="3"/>
      <c r="M305" s="3"/>
      <c r="N305" s="3"/>
      <c r="O305" s="3"/>
      <c r="P305" s="3"/>
      <c r="R305" s="3"/>
      <c r="S305" s="3"/>
      <c r="T305" s="179"/>
      <c r="U305" s="3"/>
      <c r="V305" s="3"/>
      <c r="W305" s="3"/>
      <c r="X305" s="3"/>
      <c r="AC305" s="8"/>
      <c r="AD305" s="8"/>
      <c r="AE305" s="8"/>
      <c r="AG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BE305" s="3"/>
    </row>
    <row r="306" spans="1:57" ht="92.25" customHeight="1" x14ac:dyDescent="0.25">
      <c r="A306" s="3"/>
      <c r="B306" s="3"/>
      <c r="C306" s="3"/>
      <c r="D306" s="3"/>
      <c r="E306" s="3"/>
      <c r="F306" s="3"/>
      <c r="G306" s="3"/>
      <c r="J306" s="3"/>
      <c r="K306" s="3"/>
      <c r="L306" s="3"/>
      <c r="M306" s="3"/>
      <c r="N306" s="3"/>
      <c r="O306" s="3"/>
      <c r="P306" s="3"/>
      <c r="R306" s="3"/>
      <c r="S306" s="3"/>
      <c r="T306" s="179"/>
      <c r="U306" s="3"/>
      <c r="V306" s="3"/>
      <c r="W306" s="3"/>
      <c r="X306" s="3"/>
      <c r="AC306" s="8"/>
      <c r="AD306" s="8"/>
      <c r="AE306" s="8"/>
      <c r="AG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BE306" s="3"/>
    </row>
    <row r="307" spans="1:57" ht="92.25" customHeight="1" x14ac:dyDescent="0.25">
      <c r="A307" s="3"/>
      <c r="B307" s="3"/>
      <c r="C307" s="3"/>
      <c r="D307" s="3"/>
      <c r="E307" s="3"/>
      <c r="F307" s="3"/>
      <c r="G307" s="3"/>
      <c r="J307" s="3"/>
      <c r="K307" s="3"/>
      <c r="L307" s="3"/>
      <c r="M307" s="3"/>
      <c r="N307" s="3"/>
      <c r="O307" s="3"/>
      <c r="P307" s="3"/>
      <c r="R307" s="3"/>
      <c r="S307" s="3"/>
      <c r="T307" s="179"/>
      <c r="U307" s="3"/>
      <c r="V307" s="3"/>
      <c r="W307" s="3"/>
      <c r="X307" s="3"/>
      <c r="AC307" s="8"/>
      <c r="AD307" s="8"/>
      <c r="AE307" s="8"/>
      <c r="AG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BE307" s="3"/>
    </row>
    <row r="308" spans="1:57" ht="92.25" customHeight="1" x14ac:dyDescent="0.25">
      <c r="A308" s="3"/>
      <c r="B308" s="3"/>
      <c r="C308" s="3"/>
      <c r="D308" s="3"/>
      <c r="E308" s="3"/>
      <c r="F308" s="3"/>
      <c r="G308" s="3"/>
      <c r="J308" s="3"/>
      <c r="K308" s="3"/>
      <c r="L308" s="3"/>
      <c r="M308" s="3"/>
      <c r="N308" s="3"/>
      <c r="O308" s="3"/>
      <c r="P308" s="3"/>
      <c r="R308" s="3"/>
      <c r="S308" s="3"/>
      <c r="T308" s="179"/>
      <c r="U308" s="3"/>
      <c r="V308" s="3"/>
      <c r="W308" s="3"/>
      <c r="X308" s="3"/>
      <c r="AC308" s="8"/>
      <c r="AD308" s="8"/>
      <c r="AE308" s="8"/>
      <c r="AG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BE308" s="3"/>
    </row>
    <row r="309" spans="1:57" ht="92.25" customHeight="1" x14ac:dyDescent="0.25">
      <c r="A309" s="3"/>
      <c r="B309" s="3"/>
      <c r="C309" s="3"/>
      <c r="D309" s="3"/>
      <c r="E309" s="3"/>
      <c r="F309" s="3"/>
      <c r="G309" s="3"/>
      <c r="J309" s="3"/>
      <c r="K309" s="3"/>
      <c r="L309" s="3"/>
      <c r="M309" s="3"/>
      <c r="N309" s="3"/>
      <c r="O309" s="3"/>
      <c r="P309" s="3"/>
      <c r="R309" s="3"/>
      <c r="S309" s="3"/>
      <c r="T309" s="179"/>
      <c r="U309" s="3"/>
      <c r="V309" s="3"/>
      <c r="W309" s="3"/>
      <c r="X309" s="3"/>
      <c r="AC309" s="8"/>
      <c r="AD309" s="8"/>
      <c r="AE309" s="8"/>
      <c r="AG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BE309" s="3"/>
    </row>
    <row r="310" spans="1:57" ht="92.25" customHeight="1" x14ac:dyDescent="0.25">
      <c r="A310" s="3"/>
      <c r="B310" s="3"/>
      <c r="C310" s="3"/>
      <c r="D310" s="3"/>
      <c r="E310" s="3"/>
      <c r="F310" s="3"/>
      <c r="G310" s="3"/>
      <c r="J310" s="3"/>
      <c r="K310" s="3"/>
      <c r="L310" s="3"/>
      <c r="M310" s="3"/>
      <c r="N310" s="3"/>
      <c r="O310" s="3"/>
      <c r="P310" s="3"/>
      <c r="R310" s="3"/>
      <c r="S310" s="3"/>
      <c r="T310" s="179"/>
      <c r="U310" s="3"/>
      <c r="V310" s="3"/>
      <c r="W310" s="3"/>
      <c r="X310" s="3"/>
      <c r="AC310" s="8"/>
      <c r="AD310" s="8"/>
      <c r="AE310" s="8"/>
      <c r="AG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BE310" s="3"/>
    </row>
    <row r="311" spans="1:57" ht="92.25" customHeight="1" x14ac:dyDescent="0.25">
      <c r="A311" s="3"/>
      <c r="B311" s="3"/>
      <c r="C311" s="3"/>
      <c r="D311" s="3"/>
      <c r="E311" s="3"/>
      <c r="F311" s="3"/>
      <c r="G311" s="3"/>
      <c r="J311" s="3"/>
      <c r="K311" s="3"/>
      <c r="L311" s="3"/>
      <c r="M311" s="3"/>
      <c r="N311" s="3"/>
      <c r="O311" s="3"/>
      <c r="P311" s="3"/>
      <c r="R311" s="3"/>
      <c r="S311" s="3"/>
      <c r="T311" s="179"/>
      <c r="U311" s="3"/>
      <c r="V311" s="3"/>
      <c r="W311" s="3"/>
      <c r="X311" s="3"/>
      <c r="AC311" s="8"/>
      <c r="AD311" s="8"/>
      <c r="AE311" s="8"/>
      <c r="AG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BE311" s="3"/>
    </row>
    <row r="312" spans="1:57" ht="92.25" customHeight="1" x14ac:dyDescent="0.25">
      <c r="A312" s="3"/>
      <c r="B312" s="3"/>
      <c r="C312" s="3"/>
      <c r="D312" s="3"/>
      <c r="E312" s="3"/>
      <c r="F312" s="3"/>
      <c r="G312" s="3"/>
      <c r="J312" s="3"/>
      <c r="K312" s="3"/>
      <c r="L312" s="3"/>
      <c r="M312" s="3"/>
      <c r="N312" s="3"/>
      <c r="O312" s="3"/>
      <c r="P312" s="3"/>
      <c r="R312" s="3"/>
      <c r="S312" s="3"/>
      <c r="T312" s="179"/>
      <c r="U312" s="3"/>
      <c r="V312" s="3"/>
      <c r="W312" s="3"/>
      <c r="X312" s="3"/>
      <c r="AC312" s="8"/>
      <c r="AD312" s="8"/>
      <c r="AE312" s="8"/>
      <c r="AG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BE312" s="3"/>
    </row>
    <row r="313" spans="1:57" ht="92.25" customHeight="1" x14ac:dyDescent="0.25">
      <c r="A313" s="3"/>
      <c r="B313" s="3"/>
      <c r="C313" s="3"/>
      <c r="D313" s="3"/>
      <c r="E313" s="3"/>
      <c r="F313" s="3"/>
      <c r="G313" s="3"/>
      <c r="J313" s="3"/>
      <c r="K313" s="3"/>
      <c r="L313" s="3"/>
      <c r="M313" s="3"/>
      <c r="N313" s="3"/>
      <c r="O313" s="3"/>
      <c r="P313" s="3"/>
      <c r="R313" s="3"/>
      <c r="S313" s="3"/>
      <c r="T313" s="179"/>
      <c r="U313" s="3"/>
      <c r="V313" s="3"/>
      <c r="W313" s="3"/>
      <c r="X313" s="3"/>
      <c r="AC313" s="8"/>
      <c r="AD313" s="8"/>
      <c r="AE313" s="8"/>
      <c r="AG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BE313" s="3"/>
    </row>
    <row r="314" spans="1:57" ht="92.25" customHeight="1" x14ac:dyDescent="0.25">
      <c r="A314" s="3"/>
      <c r="B314" s="3"/>
      <c r="C314" s="3"/>
      <c r="D314" s="3"/>
      <c r="E314" s="3"/>
      <c r="F314" s="3"/>
      <c r="G314" s="3"/>
      <c r="J314" s="3"/>
      <c r="K314" s="3"/>
      <c r="L314" s="3"/>
      <c r="M314" s="3"/>
      <c r="N314" s="3"/>
      <c r="O314" s="3"/>
      <c r="P314" s="3"/>
      <c r="R314" s="3"/>
      <c r="S314" s="3"/>
      <c r="T314" s="179"/>
      <c r="U314" s="3"/>
      <c r="V314" s="3"/>
      <c r="W314" s="3"/>
      <c r="X314" s="3"/>
      <c r="AC314" s="8"/>
      <c r="AD314" s="8"/>
      <c r="AE314" s="8"/>
      <c r="AG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BE314" s="3"/>
    </row>
    <row r="315" spans="1:57" ht="92.25" customHeight="1" x14ac:dyDescent="0.25">
      <c r="A315" s="3"/>
      <c r="B315" s="3"/>
      <c r="C315" s="3"/>
      <c r="D315" s="3"/>
      <c r="E315" s="3"/>
      <c r="F315" s="3"/>
      <c r="G315" s="3"/>
      <c r="J315" s="3"/>
      <c r="K315" s="3"/>
      <c r="L315" s="3"/>
      <c r="M315" s="3"/>
      <c r="N315" s="3"/>
      <c r="O315" s="3"/>
      <c r="P315" s="3"/>
      <c r="R315" s="3"/>
      <c r="S315" s="3"/>
      <c r="T315" s="179"/>
      <c r="U315" s="3"/>
      <c r="V315" s="3"/>
      <c r="W315" s="3"/>
      <c r="X315" s="3"/>
      <c r="AC315" s="8"/>
      <c r="AD315" s="8"/>
      <c r="AE315" s="8"/>
      <c r="AG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BE315" s="3"/>
    </row>
    <row r="316" spans="1:57" ht="92.25" customHeight="1" x14ac:dyDescent="0.25">
      <c r="A316" s="3"/>
      <c r="B316" s="3"/>
      <c r="C316" s="3"/>
      <c r="D316" s="3"/>
      <c r="E316" s="3"/>
      <c r="F316" s="3"/>
      <c r="G316" s="3"/>
      <c r="J316" s="3"/>
      <c r="K316" s="3"/>
      <c r="L316" s="3"/>
      <c r="M316" s="3"/>
      <c r="N316" s="3"/>
      <c r="O316" s="3"/>
      <c r="P316" s="3"/>
      <c r="R316" s="3"/>
      <c r="S316" s="3"/>
      <c r="T316" s="179"/>
      <c r="U316" s="3"/>
      <c r="V316" s="3"/>
      <c r="W316" s="3"/>
      <c r="X316" s="3"/>
      <c r="AC316" s="8"/>
      <c r="AD316" s="8"/>
      <c r="AE316" s="8"/>
      <c r="AG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BE316" s="3"/>
    </row>
    <row r="317" spans="1:57" ht="92.25" customHeight="1" x14ac:dyDescent="0.25">
      <c r="A317" s="3"/>
      <c r="B317" s="3"/>
      <c r="C317" s="3"/>
      <c r="D317" s="3"/>
      <c r="E317" s="3"/>
      <c r="F317" s="3"/>
      <c r="G317" s="3"/>
      <c r="J317" s="3"/>
      <c r="K317" s="3"/>
      <c r="L317" s="3"/>
      <c r="M317" s="3"/>
      <c r="N317" s="3"/>
      <c r="O317" s="3"/>
      <c r="P317" s="3"/>
      <c r="R317" s="3"/>
      <c r="S317" s="3"/>
      <c r="T317" s="179"/>
      <c r="U317" s="3"/>
      <c r="V317" s="3"/>
      <c r="W317" s="3"/>
      <c r="X317" s="3"/>
      <c r="AC317" s="8"/>
      <c r="AD317" s="8"/>
      <c r="AE317" s="8"/>
      <c r="AG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BE317" s="3"/>
    </row>
    <row r="318" spans="1:57" ht="92.25" customHeight="1" x14ac:dyDescent="0.25">
      <c r="A318" s="3"/>
      <c r="B318" s="3"/>
      <c r="C318" s="3"/>
      <c r="D318" s="3"/>
      <c r="E318" s="3"/>
      <c r="F318" s="3"/>
      <c r="G318" s="3"/>
      <c r="J318" s="3"/>
      <c r="K318" s="3"/>
      <c r="L318" s="3"/>
      <c r="M318" s="3"/>
      <c r="N318" s="3"/>
      <c r="O318" s="3"/>
      <c r="P318" s="3"/>
      <c r="R318" s="3"/>
      <c r="S318" s="3"/>
      <c r="T318" s="179"/>
      <c r="U318" s="3"/>
      <c r="V318" s="3"/>
      <c r="W318" s="3"/>
      <c r="X318" s="3"/>
      <c r="AC318" s="8"/>
      <c r="AD318" s="8"/>
      <c r="AE318" s="8"/>
      <c r="AG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BE318" s="3"/>
    </row>
    <row r="319" spans="1:57" ht="92.25" customHeight="1" x14ac:dyDescent="0.25">
      <c r="A319" s="3"/>
      <c r="B319" s="3"/>
      <c r="C319" s="3"/>
      <c r="D319" s="3"/>
      <c r="E319" s="3"/>
      <c r="F319" s="3"/>
      <c r="G319" s="3"/>
      <c r="J319" s="3"/>
      <c r="K319" s="3"/>
      <c r="L319" s="3"/>
      <c r="M319" s="3"/>
      <c r="N319" s="3"/>
      <c r="O319" s="3"/>
      <c r="P319" s="3"/>
      <c r="R319" s="3"/>
      <c r="S319" s="3"/>
      <c r="T319" s="179"/>
      <c r="U319" s="3"/>
      <c r="V319" s="3"/>
      <c r="W319" s="3"/>
      <c r="X319" s="3"/>
      <c r="AC319" s="8"/>
      <c r="AD319" s="8"/>
      <c r="AE319" s="8"/>
      <c r="AG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BE319" s="3"/>
    </row>
    <row r="320" spans="1:57" ht="92.25" customHeight="1" x14ac:dyDescent="0.25">
      <c r="A320" s="3"/>
      <c r="B320" s="3"/>
      <c r="C320" s="3"/>
      <c r="D320" s="3"/>
      <c r="E320" s="3"/>
      <c r="F320" s="3"/>
      <c r="G320" s="3"/>
      <c r="J320" s="3"/>
      <c r="K320" s="3"/>
      <c r="L320" s="3"/>
      <c r="M320" s="3"/>
      <c r="N320" s="3"/>
      <c r="O320" s="3"/>
      <c r="P320" s="3"/>
      <c r="R320" s="3"/>
      <c r="S320" s="3"/>
      <c r="T320" s="179"/>
      <c r="U320" s="3"/>
      <c r="V320" s="3"/>
      <c r="W320" s="3"/>
      <c r="X320" s="3"/>
      <c r="AC320" s="8"/>
      <c r="AD320" s="8"/>
      <c r="AE320" s="8"/>
      <c r="AG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BE320" s="3"/>
    </row>
    <row r="321" spans="1:57" ht="92.25" customHeight="1" x14ac:dyDescent="0.25">
      <c r="A321" s="3"/>
      <c r="B321" s="3"/>
      <c r="C321" s="3"/>
      <c r="D321" s="3"/>
      <c r="E321" s="3"/>
      <c r="F321" s="3"/>
      <c r="G321" s="3"/>
      <c r="J321" s="3"/>
      <c r="K321" s="3"/>
      <c r="L321" s="3"/>
      <c r="M321" s="3"/>
      <c r="N321" s="3"/>
      <c r="O321" s="3"/>
      <c r="P321" s="3"/>
      <c r="R321" s="3"/>
      <c r="S321" s="3"/>
      <c r="T321" s="179"/>
      <c r="U321" s="3"/>
      <c r="V321" s="3"/>
      <c r="W321" s="3"/>
      <c r="X321" s="3"/>
      <c r="AC321" s="8"/>
      <c r="AD321" s="8"/>
      <c r="AE321" s="8"/>
      <c r="AG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BE321" s="3"/>
    </row>
    <row r="322" spans="1:57" ht="92.25" customHeight="1" x14ac:dyDescent="0.25">
      <c r="A322" s="3"/>
      <c r="B322" s="3"/>
      <c r="C322" s="3"/>
      <c r="D322" s="3"/>
      <c r="E322" s="3"/>
      <c r="F322" s="3"/>
      <c r="G322" s="3"/>
      <c r="J322" s="3"/>
      <c r="K322" s="3"/>
      <c r="L322" s="3"/>
      <c r="M322" s="3"/>
      <c r="N322" s="3"/>
      <c r="O322" s="3"/>
      <c r="P322" s="3"/>
      <c r="R322" s="3"/>
      <c r="S322" s="3"/>
      <c r="T322" s="179"/>
      <c r="U322" s="3"/>
      <c r="V322" s="3"/>
      <c r="W322" s="3"/>
      <c r="X322" s="3"/>
      <c r="AC322" s="8"/>
      <c r="AD322" s="8"/>
      <c r="AE322" s="8"/>
      <c r="AG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BE322" s="3"/>
    </row>
    <row r="323" spans="1:57" ht="92.25" customHeight="1" x14ac:dyDescent="0.25">
      <c r="A323" s="3"/>
      <c r="B323" s="3"/>
      <c r="C323" s="3"/>
      <c r="D323" s="3"/>
      <c r="E323" s="3"/>
      <c r="F323" s="3"/>
      <c r="G323" s="3"/>
      <c r="J323" s="3"/>
      <c r="K323" s="3"/>
      <c r="L323" s="3"/>
      <c r="M323" s="3"/>
      <c r="N323" s="3"/>
      <c r="O323" s="3"/>
      <c r="P323" s="3"/>
      <c r="R323" s="3"/>
      <c r="S323" s="3"/>
      <c r="T323" s="179"/>
      <c r="U323" s="3"/>
      <c r="V323" s="3"/>
      <c r="W323" s="3"/>
      <c r="X323" s="3"/>
      <c r="AC323" s="8"/>
      <c r="AD323" s="8"/>
      <c r="AE323" s="8"/>
      <c r="AG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BE323" s="3"/>
    </row>
    <row r="324" spans="1:57" ht="92.25" customHeight="1" x14ac:dyDescent="0.25">
      <c r="A324" s="3"/>
      <c r="B324" s="3"/>
      <c r="C324" s="3"/>
      <c r="D324" s="3"/>
      <c r="E324" s="3"/>
      <c r="F324" s="3"/>
      <c r="G324" s="3"/>
      <c r="J324" s="3"/>
      <c r="K324" s="3"/>
      <c r="L324" s="3"/>
      <c r="M324" s="3"/>
      <c r="N324" s="3"/>
      <c r="O324" s="3"/>
      <c r="P324" s="3"/>
      <c r="R324" s="3"/>
      <c r="S324" s="3"/>
      <c r="T324" s="179"/>
      <c r="U324" s="3"/>
      <c r="V324" s="3"/>
      <c r="W324" s="3"/>
      <c r="X324" s="3"/>
      <c r="AC324" s="8"/>
      <c r="AD324" s="8"/>
      <c r="AE324" s="8"/>
      <c r="AG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BE324" s="3"/>
    </row>
    <row r="325" spans="1:57" ht="92.25" customHeight="1" x14ac:dyDescent="0.25">
      <c r="A325" s="3"/>
      <c r="B325" s="3"/>
      <c r="C325" s="3"/>
      <c r="D325" s="3"/>
      <c r="E325" s="3"/>
      <c r="F325" s="3"/>
      <c r="G325" s="3"/>
      <c r="J325" s="3"/>
      <c r="K325" s="3"/>
      <c r="L325" s="3"/>
      <c r="M325" s="3"/>
      <c r="N325" s="3"/>
      <c r="O325" s="3"/>
      <c r="P325" s="3"/>
      <c r="R325" s="3"/>
      <c r="S325" s="3"/>
      <c r="T325" s="179"/>
      <c r="U325" s="3"/>
      <c r="V325" s="3"/>
      <c r="W325" s="3"/>
      <c r="X325" s="3"/>
      <c r="AC325" s="8"/>
      <c r="AD325" s="8"/>
      <c r="AE325" s="8"/>
      <c r="AG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BE325" s="3"/>
    </row>
    <row r="326" spans="1:57" ht="92.25" customHeight="1" x14ac:dyDescent="0.25">
      <c r="A326" s="3"/>
      <c r="B326" s="3"/>
      <c r="C326" s="3"/>
      <c r="D326" s="3"/>
      <c r="E326" s="3"/>
      <c r="F326" s="3"/>
      <c r="G326" s="3"/>
      <c r="J326" s="3"/>
      <c r="K326" s="3"/>
      <c r="L326" s="3"/>
      <c r="M326" s="3"/>
      <c r="N326" s="3"/>
      <c r="O326" s="3"/>
      <c r="P326" s="3"/>
      <c r="R326" s="3"/>
      <c r="S326" s="3"/>
      <c r="T326" s="179"/>
      <c r="U326" s="3"/>
      <c r="V326" s="3"/>
      <c r="W326" s="3"/>
      <c r="X326" s="3"/>
      <c r="AC326" s="8"/>
      <c r="AD326" s="8"/>
      <c r="AE326" s="8"/>
      <c r="AG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BE326" s="3"/>
    </row>
    <row r="327" spans="1:57" ht="92.25" customHeight="1" x14ac:dyDescent="0.25">
      <c r="A327" s="3"/>
      <c r="B327" s="3"/>
      <c r="C327" s="3"/>
      <c r="D327" s="3"/>
      <c r="E327" s="3"/>
      <c r="F327" s="3"/>
      <c r="G327" s="3"/>
      <c r="J327" s="3"/>
      <c r="K327" s="3"/>
      <c r="L327" s="3"/>
      <c r="M327" s="3"/>
      <c r="N327" s="3"/>
      <c r="O327" s="3"/>
      <c r="P327" s="3"/>
      <c r="R327" s="3"/>
      <c r="S327" s="3"/>
      <c r="T327" s="179"/>
      <c r="U327" s="3"/>
      <c r="V327" s="3"/>
      <c r="W327" s="3"/>
      <c r="X327" s="3"/>
      <c r="AC327" s="8"/>
      <c r="AD327" s="8"/>
      <c r="AE327" s="8"/>
      <c r="AG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BE327" s="3"/>
    </row>
    <row r="328" spans="1:57" ht="92.25" customHeight="1" x14ac:dyDescent="0.25">
      <c r="A328" s="3"/>
      <c r="B328" s="3"/>
      <c r="C328" s="3"/>
      <c r="D328" s="3"/>
      <c r="E328" s="3"/>
      <c r="F328" s="3"/>
      <c r="G328" s="3"/>
      <c r="J328" s="3"/>
      <c r="K328" s="3"/>
      <c r="L328" s="3"/>
      <c r="M328" s="3"/>
      <c r="N328" s="3"/>
      <c r="O328" s="3"/>
      <c r="P328" s="3"/>
      <c r="R328" s="3"/>
      <c r="S328" s="3"/>
      <c r="T328" s="179"/>
      <c r="U328" s="3"/>
      <c r="V328" s="3"/>
      <c r="W328" s="3"/>
      <c r="X328" s="3"/>
      <c r="AC328" s="8"/>
      <c r="AD328" s="8"/>
      <c r="AE328" s="8"/>
      <c r="AG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BE328" s="3"/>
    </row>
    <row r="329" spans="1:57" ht="92.25" customHeight="1" x14ac:dyDescent="0.25">
      <c r="A329" s="3"/>
      <c r="B329" s="3"/>
      <c r="C329" s="3"/>
      <c r="D329" s="3"/>
      <c r="E329" s="3"/>
      <c r="F329" s="3"/>
      <c r="G329" s="3"/>
      <c r="J329" s="3"/>
      <c r="K329" s="3"/>
      <c r="L329" s="3"/>
      <c r="M329" s="3"/>
      <c r="N329" s="3"/>
      <c r="O329" s="3"/>
      <c r="P329" s="3"/>
      <c r="R329" s="3"/>
      <c r="S329" s="3"/>
      <c r="T329" s="179"/>
      <c r="U329" s="3"/>
      <c r="V329" s="3"/>
      <c r="W329" s="3"/>
      <c r="X329" s="3"/>
      <c r="AC329" s="8"/>
      <c r="AD329" s="8"/>
      <c r="AE329" s="8"/>
      <c r="AG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BE329" s="3"/>
    </row>
    <row r="330" spans="1:57" ht="92.25" customHeight="1" x14ac:dyDescent="0.25">
      <c r="A330" s="3"/>
      <c r="B330" s="3"/>
      <c r="C330" s="3"/>
      <c r="D330" s="3"/>
      <c r="E330" s="3"/>
      <c r="F330" s="3"/>
      <c r="G330" s="3"/>
      <c r="J330" s="3"/>
      <c r="K330" s="3"/>
      <c r="L330" s="3"/>
      <c r="M330" s="3"/>
      <c r="N330" s="3"/>
      <c r="O330" s="3"/>
      <c r="P330" s="3"/>
      <c r="R330" s="3"/>
      <c r="S330" s="3"/>
      <c r="T330" s="179"/>
      <c r="U330" s="3"/>
      <c r="V330" s="3"/>
      <c r="W330" s="3"/>
      <c r="X330" s="3"/>
      <c r="AC330" s="8"/>
      <c r="AD330" s="8"/>
      <c r="AE330" s="8"/>
      <c r="AG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BE330" s="3"/>
    </row>
    <row r="331" spans="1:57" ht="92.25" customHeight="1" x14ac:dyDescent="0.25">
      <c r="A331" s="3"/>
      <c r="B331" s="3"/>
      <c r="C331" s="3"/>
      <c r="D331" s="3"/>
      <c r="E331" s="3"/>
      <c r="F331" s="3"/>
      <c r="G331" s="3"/>
      <c r="J331" s="3"/>
      <c r="K331" s="3"/>
      <c r="L331" s="3"/>
      <c r="M331" s="3"/>
      <c r="N331" s="3"/>
      <c r="O331" s="3"/>
      <c r="P331" s="3"/>
      <c r="R331" s="3"/>
      <c r="S331" s="3"/>
      <c r="T331" s="179"/>
      <c r="U331" s="3"/>
      <c r="V331" s="3"/>
      <c r="W331" s="3"/>
      <c r="X331" s="3"/>
      <c r="AC331" s="8"/>
      <c r="AD331" s="8"/>
      <c r="AE331" s="8"/>
      <c r="AG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BE331" s="3"/>
    </row>
    <row r="332" spans="1:57" ht="92.25" customHeight="1" x14ac:dyDescent="0.25">
      <c r="A332" s="3"/>
      <c r="B332" s="3"/>
      <c r="C332" s="3"/>
      <c r="D332" s="3"/>
      <c r="E332" s="3"/>
      <c r="F332" s="3"/>
      <c r="G332" s="3"/>
      <c r="J332" s="3"/>
      <c r="K332" s="3"/>
      <c r="L332" s="3"/>
      <c r="M332" s="3"/>
      <c r="N332" s="3"/>
      <c r="O332" s="3"/>
      <c r="P332" s="3"/>
      <c r="R332" s="3"/>
      <c r="S332" s="3"/>
      <c r="T332" s="179"/>
      <c r="U332" s="3"/>
      <c r="V332" s="3"/>
      <c r="W332" s="3"/>
      <c r="X332" s="3"/>
      <c r="AC332" s="8"/>
      <c r="AD332" s="8"/>
      <c r="AE332" s="8"/>
      <c r="AG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BE332" s="3"/>
    </row>
    <row r="333" spans="1:57" ht="92.25" customHeight="1" x14ac:dyDescent="0.25">
      <c r="A333" s="3"/>
      <c r="B333" s="3"/>
      <c r="C333" s="3"/>
      <c r="D333" s="3"/>
      <c r="E333" s="3"/>
      <c r="F333" s="3"/>
      <c r="G333" s="3"/>
      <c r="J333" s="3"/>
      <c r="K333" s="3"/>
      <c r="L333" s="3"/>
      <c r="M333" s="3"/>
      <c r="N333" s="3"/>
      <c r="O333" s="3"/>
      <c r="P333" s="3"/>
      <c r="R333" s="3"/>
      <c r="S333" s="3"/>
      <c r="T333" s="179"/>
      <c r="U333" s="3"/>
      <c r="V333" s="3"/>
      <c r="W333" s="3"/>
      <c r="X333" s="3"/>
      <c r="AC333" s="8"/>
      <c r="AD333" s="8"/>
      <c r="AE333" s="8"/>
      <c r="AG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BE333" s="3"/>
    </row>
    <row r="334" spans="1:57" ht="92.25" customHeight="1" x14ac:dyDescent="0.25">
      <c r="A334" s="3"/>
      <c r="B334" s="3"/>
      <c r="C334" s="3"/>
      <c r="D334" s="3"/>
      <c r="E334" s="3"/>
      <c r="F334" s="3"/>
      <c r="G334" s="3"/>
      <c r="J334" s="3"/>
      <c r="K334" s="3"/>
      <c r="L334" s="3"/>
      <c r="M334" s="3"/>
      <c r="N334" s="3"/>
      <c r="O334" s="3"/>
      <c r="P334" s="3"/>
      <c r="R334" s="3"/>
      <c r="S334" s="3"/>
      <c r="T334" s="179"/>
      <c r="U334" s="3"/>
      <c r="V334" s="3"/>
      <c r="W334" s="3"/>
      <c r="X334" s="3"/>
      <c r="AC334" s="8"/>
      <c r="AD334" s="8"/>
      <c r="AE334" s="8"/>
      <c r="AG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BE334" s="3"/>
    </row>
    <row r="335" spans="1:57" ht="92.25" customHeight="1" x14ac:dyDescent="0.25">
      <c r="A335" s="3"/>
      <c r="B335" s="3"/>
      <c r="C335" s="3"/>
      <c r="D335" s="3"/>
      <c r="E335" s="3"/>
      <c r="F335" s="3"/>
      <c r="G335" s="3"/>
      <c r="J335" s="3"/>
      <c r="K335" s="3"/>
      <c r="L335" s="3"/>
      <c r="M335" s="3"/>
      <c r="N335" s="3"/>
      <c r="O335" s="3"/>
      <c r="P335" s="3"/>
      <c r="R335" s="3"/>
      <c r="S335" s="3"/>
      <c r="T335" s="179"/>
      <c r="U335" s="3"/>
      <c r="V335" s="3"/>
      <c r="W335" s="3"/>
      <c r="X335" s="3"/>
      <c r="AC335" s="8"/>
      <c r="AD335" s="8"/>
      <c r="AE335" s="8"/>
      <c r="AG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BE335" s="3"/>
    </row>
    <row r="336" spans="1:57" ht="92.25" customHeight="1" x14ac:dyDescent="0.25">
      <c r="A336" s="3"/>
      <c r="B336" s="3"/>
      <c r="C336" s="3"/>
      <c r="D336" s="3"/>
      <c r="E336" s="3"/>
      <c r="F336" s="3"/>
      <c r="G336" s="3"/>
      <c r="J336" s="3"/>
      <c r="K336" s="3"/>
      <c r="L336" s="3"/>
      <c r="M336" s="3"/>
      <c r="N336" s="3"/>
      <c r="O336" s="3"/>
      <c r="P336" s="3"/>
      <c r="R336" s="3"/>
      <c r="S336" s="3"/>
      <c r="T336" s="179"/>
      <c r="U336" s="3"/>
      <c r="V336" s="3"/>
      <c r="W336" s="3"/>
      <c r="X336" s="3"/>
      <c r="AC336" s="8"/>
      <c r="AD336" s="8"/>
      <c r="AE336" s="8"/>
      <c r="AG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BE336" s="3"/>
    </row>
    <row r="337" spans="1:57" ht="92.25" customHeight="1" x14ac:dyDescent="0.25">
      <c r="A337" s="3"/>
      <c r="B337" s="3"/>
      <c r="C337" s="3"/>
      <c r="D337" s="3"/>
      <c r="E337" s="3"/>
      <c r="F337" s="3"/>
      <c r="G337" s="3"/>
      <c r="J337" s="3"/>
      <c r="K337" s="3"/>
      <c r="L337" s="3"/>
      <c r="M337" s="3"/>
      <c r="N337" s="3"/>
      <c r="O337" s="3"/>
      <c r="P337" s="3"/>
      <c r="R337" s="3"/>
      <c r="S337" s="3"/>
      <c r="T337" s="179"/>
      <c r="U337" s="3"/>
      <c r="V337" s="3"/>
      <c r="W337" s="3"/>
      <c r="X337" s="3"/>
      <c r="AC337" s="8"/>
      <c r="AD337" s="8"/>
      <c r="AE337" s="8"/>
      <c r="AG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BE337" s="3"/>
    </row>
    <row r="338" spans="1:57" ht="92.25" customHeight="1" x14ac:dyDescent="0.25">
      <c r="A338" s="3"/>
      <c r="B338" s="3"/>
      <c r="C338" s="3"/>
      <c r="D338" s="3"/>
      <c r="E338" s="3"/>
      <c r="F338" s="3"/>
      <c r="G338" s="3"/>
      <c r="J338" s="3"/>
      <c r="K338" s="3"/>
      <c r="L338" s="3"/>
      <c r="M338" s="3"/>
      <c r="N338" s="3"/>
      <c r="O338" s="3"/>
      <c r="P338" s="3"/>
      <c r="R338" s="3"/>
      <c r="S338" s="3"/>
      <c r="T338" s="179"/>
      <c r="U338" s="3"/>
      <c r="V338" s="3"/>
      <c r="W338" s="3"/>
      <c r="X338" s="3"/>
      <c r="AC338" s="8"/>
      <c r="AD338" s="8"/>
      <c r="AE338" s="8"/>
      <c r="AG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BE338" s="3"/>
    </row>
    <row r="339" spans="1:57" ht="92.25" customHeight="1" x14ac:dyDescent="0.25">
      <c r="A339" s="3"/>
      <c r="B339" s="3"/>
      <c r="C339" s="3"/>
      <c r="D339" s="3"/>
      <c r="E339" s="3"/>
      <c r="F339" s="3"/>
      <c r="G339" s="3"/>
      <c r="J339" s="3"/>
      <c r="K339" s="3"/>
      <c r="L339" s="3"/>
      <c r="M339" s="3"/>
      <c r="N339" s="3"/>
      <c r="O339" s="3"/>
      <c r="P339" s="3"/>
      <c r="R339" s="3"/>
      <c r="S339" s="3"/>
      <c r="T339" s="179"/>
      <c r="U339" s="3"/>
      <c r="V339" s="3"/>
      <c r="W339" s="3"/>
      <c r="X339" s="3"/>
      <c r="AC339" s="8"/>
      <c r="AD339" s="8"/>
      <c r="AE339" s="8"/>
      <c r="AG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BE339" s="3"/>
    </row>
    <row r="340" spans="1:57" ht="92.25" customHeight="1" x14ac:dyDescent="0.25">
      <c r="A340" s="3"/>
      <c r="B340" s="3"/>
      <c r="C340" s="3"/>
      <c r="D340" s="3"/>
      <c r="E340" s="3"/>
      <c r="F340" s="3"/>
      <c r="G340" s="3"/>
      <c r="J340" s="3"/>
      <c r="K340" s="3"/>
      <c r="L340" s="3"/>
      <c r="M340" s="3"/>
      <c r="N340" s="3"/>
      <c r="O340" s="3"/>
      <c r="P340" s="3"/>
      <c r="R340" s="3"/>
      <c r="S340" s="3"/>
      <c r="T340" s="179"/>
      <c r="U340" s="3"/>
      <c r="V340" s="3"/>
      <c r="W340" s="3"/>
      <c r="X340" s="3"/>
      <c r="AC340" s="8"/>
      <c r="AD340" s="8"/>
      <c r="AE340" s="8"/>
      <c r="AG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BE340" s="3"/>
    </row>
    <row r="341" spans="1:57" ht="92.25" customHeight="1" x14ac:dyDescent="0.25">
      <c r="A341" s="3"/>
      <c r="B341" s="3"/>
      <c r="C341" s="3"/>
      <c r="D341" s="3"/>
      <c r="E341" s="3"/>
      <c r="F341" s="3"/>
      <c r="G341" s="3"/>
      <c r="J341" s="3"/>
      <c r="K341" s="3"/>
      <c r="L341" s="3"/>
      <c r="M341" s="3"/>
      <c r="N341" s="3"/>
      <c r="O341" s="3"/>
      <c r="P341" s="3"/>
      <c r="R341" s="3"/>
      <c r="S341" s="3"/>
      <c r="T341" s="179"/>
      <c r="U341" s="3"/>
      <c r="V341" s="3"/>
      <c r="W341" s="3"/>
      <c r="X341" s="3"/>
      <c r="AC341" s="8"/>
      <c r="AD341" s="8"/>
      <c r="AE341" s="8"/>
      <c r="AG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BE341" s="3"/>
    </row>
    <row r="342" spans="1:57" ht="92.25" customHeight="1" x14ac:dyDescent="0.25">
      <c r="A342" s="3"/>
      <c r="B342" s="3"/>
      <c r="C342" s="3"/>
      <c r="D342" s="3"/>
      <c r="E342" s="3"/>
      <c r="F342" s="3"/>
      <c r="G342" s="3"/>
      <c r="J342" s="3"/>
      <c r="K342" s="3"/>
      <c r="L342" s="3"/>
      <c r="M342" s="3"/>
      <c r="N342" s="3"/>
      <c r="O342" s="3"/>
      <c r="P342" s="3"/>
      <c r="R342" s="3"/>
      <c r="S342" s="3"/>
      <c r="T342" s="179"/>
      <c r="U342" s="3"/>
      <c r="V342" s="3"/>
      <c r="W342" s="3"/>
      <c r="X342" s="3"/>
      <c r="AC342" s="8"/>
      <c r="AD342" s="8"/>
      <c r="AE342" s="8"/>
      <c r="AG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BE342" s="3"/>
    </row>
    <row r="343" spans="1:57" ht="92.25" customHeight="1" x14ac:dyDescent="0.25">
      <c r="A343" s="3"/>
      <c r="B343" s="3"/>
      <c r="C343" s="3"/>
      <c r="D343" s="3"/>
      <c r="E343" s="3"/>
      <c r="F343" s="3"/>
      <c r="G343" s="3"/>
      <c r="J343" s="3"/>
      <c r="K343" s="3"/>
      <c r="L343" s="3"/>
      <c r="M343" s="3"/>
      <c r="N343" s="3"/>
      <c r="O343" s="3"/>
      <c r="P343" s="3"/>
      <c r="R343" s="3"/>
      <c r="S343" s="3"/>
      <c r="T343" s="179"/>
      <c r="U343" s="3"/>
      <c r="V343" s="3"/>
      <c r="W343" s="3"/>
      <c r="X343" s="3"/>
      <c r="AC343" s="8"/>
      <c r="AD343" s="8"/>
      <c r="AE343" s="8"/>
      <c r="AG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BE343" s="3"/>
    </row>
    <row r="344" spans="1:57" ht="92.25" customHeight="1" x14ac:dyDescent="0.25">
      <c r="A344" s="3"/>
      <c r="B344" s="3"/>
      <c r="C344" s="3"/>
      <c r="D344" s="3"/>
      <c r="E344" s="3"/>
      <c r="F344" s="3"/>
      <c r="G344" s="3"/>
      <c r="J344" s="3"/>
      <c r="K344" s="3"/>
      <c r="L344" s="3"/>
      <c r="M344" s="3"/>
      <c r="N344" s="3"/>
      <c r="O344" s="3"/>
      <c r="P344" s="3"/>
      <c r="R344" s="3"/>
      <c r="S344" s="3"/>
      <c r="T344" s="179"/>
      <c r="U344" s="3"/>
      <c r="V344" s="3"/>
      <c r="W344" s="3"/>
      <c r="X344" s="3"/>
      <c r="AC344" s="8"/>
      <c r="AD344" s="8"/>
      <c r="AE344" s="8"/>
      <c r="AG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BE344" s="3"/>
    </row>
    <row r="345" spans="1:57" ht="92.25" customHeight="1" x14ac:dyDescent="0.25">
      <c r="A345" s="3"/>
      <c r="B345" s="3"/>
      <c r="C345" s="3"/>
      <c r="D345" s="3"/>
      <c r="E345" s="3"/>
      <c r="F345" s="3"/>
      <c r="G345" s="3"/>
      <c r="J345" s="3"/>
      <c r="K345" s="3"/>
      <c r="L345" s="3"/>
      <c r="M345" s="3"/>
      <c r="N345" s="3"/>
      <c r="O345" s="3"/>
      <c r="P345" s="3"/>
      <c r="R345" s="3"/>
      <c r="S345" s="3"/>
      <c r="T345" s="179"/>
      <c r="U345" s="3"/>
      <c r="V345" s="3"/>
      <c r="W345" s="3"/>
      <c r="X345" s="3"/>
      <c r="AC345" s="8"/>
      <c r="AD345" s="8"/>
      <c r="AE345" s="8"/>
      <c r="AG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BE345" s="3"/>
    </row>
    <row r="346" spans="1:57" ht="92.25" customHeight="1" x14ac:dyDescent="0.25">
      <c r="A346" s="3"/>
      <c r="B346" s="3"/>
      <c r="C346" s="3"/>
      <c r="D346" s="3"/>
      <c r="E346" s="3"/>
      <c r="F346" s="3"/>
      <c r="G346" s="3"/>
      <c r="J346" s="3"/>
      <c r="K346" s="3"/>
      <c r="L346" s="3"/>
      <c r="M346" s="3"/>
      <c r="N346" s="3"/>
      <c r="O346" s="3"/>
      <c r="P346" s="3"/>
      <c r="R346" s="3"/>
      <c r="S346" s="3"/>
      <c r="T346" s="179"/>
      <c r="U346" s="3"/>
      <c r="V346" s="3"/>
      <c r="W346" s="3"/>
      <c r="X346" s="3"/>
      <c r="AC346" s="8"/>
      <c r="AD346" s="8"/>
      <c r="AE346" s="8"/>
      <c r="AG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BE346" s="3"/>
    </row>
    <row r="347" spans="1:57" ht="92.25" customHeight="1" x14ac:dyDescent="0.25">
      <c r="A347" s="3"/>
      <c r="B347" s="3"/>
      <c r="C347" s="3"/>
      <c r="D347" s="3"/>
      <c r="E347" s="3"/>
      <c r="F347" s="3"/>
      <c r="G347" s="3"/>
      <c r="J347" s="3"/>
      <c r="K347" s="3"/>
      <c r="L347" s="3"/>
      <c r="M347" s="3"/>
      <c r="N347" s="3"/>
      <c r="O347" s="3"/>
      <c r="P347" s="3"/>
      <c r="R347" s="3"/>
      <c r="S347" s="3"/>
      <c r="T347" s="179"/>
      <c r="U347" s="3"/>
      <c r="V347" s="3"/>
      <c r="W347" s="3"/>
      <c r="X347" s="3"/>
      <c r="AC347" s="8"/>
      <c r="AD347" s="8"/>
      <c r="AE347" s="8"/>
      <c r="AG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BE347" s="3"/>
    </row>
    <row r="348" spans="1:57" ht="92.25" customHeight="1" x14ac:dyDescent="0.25">
      <c r="A348" s="3"/>
      <c r="B348" s="3"/>
      <c r="C348" s="3"/>
      <c r="D348" s="3"/>
      <c r="E348" s="3"/>
      <c r="F348" s="3"/>
      <c r="G348" s="3"/>
      <c r="J348" s="3"/>
      <c r="K348" s="3"/>
      <c r="L348" s="3"/>
      <c r="M348" s="3"/>
      <c r="N348" s="3"/>
      <c r="O348" s="3"/>
      <c r="P348" s="3"/>
      <c r="R348" s="3"/>
      <c r="S348" s="3"/>
      <c r="T348" s="179"/>
      <c r="U348" s="3"/>
      <c r="V348" s="3"/>
      <c r="W348" s="3"/>
      <c r="X348" s="3"/>
      <c r="AC348" s="8"/>
      <c r="AD348" s="8"/>
      <c r="AE348" s="8"/>
      <c r="AG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BE348" s="3"/>
    </row>
    <row r="349" spans="1:57" ht="92.25" customHeight="1" x14ac:dyDescent="0.25">
      <c r="A349" s="3"/>
      <c r="B349" s="3"/>
      <c r="C349" s="3"/>
      <c r="D349" s="3"/>
      <c r="E349" s="3"/>
      <c r="F349" s="3"/>
      <c r="G349" s="3"/>
      <c r="J349" s="3"/>
      <c r="K349" s="3"/>
      <c r="L349" s="3"/>
      <c r="M349" s="3"/>
      <c r="N349" s="3"/>
      <c r="O349" s="3"/>
      <c r="P349" s="3"/>
      <c r="R349" s="3"/>
      <c r="S349" s="3"/>
      <c r="T349" s="179"/>
      <c r="U349" s="3"/>
      <c r="V349" s="3"/>
      <c r="W349" s="3"/>
      <c r="X349" s="3"/>
      <c r="AC349" s="8"/>
      <c r="AD349" s="8"/>
      <c r="AE349" s="8"/>
      <c r="AG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BE349" s="3"/>
    </row>
    <row r="350" spans="1:57" ht="92.25" customHeight="1" x14ac:dyDescent="0.25">
      <c r="A350" s="3"/>
      <c r="B350" s="3"/>
      <c r="C350" s="3"/>
      <c r="D350" s="3"/>
      <c r="E350" s="3"/>
      <c r="F350" s="3"/>
      <c r="G350" s="3"/>
      <c r="J350" s="3"/>
      <c r="K350" s="3"/>
      <c r="L350" s="3"/>
      <c r="M350" s="3"/>
      <c r="N350" s="3"/>
      <c r="O350" s="3"/>
      <c r="P350" s="3"/>
      <c r="R350" s="3"/>
      <c r="S350" s="3"/>
      <c r="T350" s="179"/>
      <c r="U350" s="3"/>
      <c r="V350" s="3"/>
      <c r="W350" s="3"/>
      <c r="X350" s="3"/>
      <c r="AC350" s="8"/>
      <c r="AD350" s="8"/>
      <c r="AE350" s="8"/>
      <c r="AG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BE350" s="3"/>
    </row>
    <row r="351" spans="1:57" ht="92.25" customHeight="1" x14ac:dyDescent="0.25">
      <c r="A351" s="3"/>
      <c r="B351" s="3"/>
      <c r="C351" s="3"/>
      <c r="D351" s="3"/>
      <c r="E351" s="3"/>
      <c r="F351" s="3"/>
      <c r="G351" s="3"/>
      <c r="J351" s="3"/>
      <c r="K351" s="3"/>
      <c r="L351" s="3"/>
      <c r="M351" s="3"/>
      <c r="N351" s="3"/>
      <c r="O351" s="3"/>
      <c r="P351" s="3"/>
      <c r="R351" s="3"/>
      <c r="S351" s="3"/>
      <c r="T351" s="179"/>
      <c r="U351" s="3"/>
      <c r="V351" s="3"/>
      <c r="W351" s="3"/>
      <c r="X351" s="3"/>
      <c r="AC351" s="8"/>
      <c r="AD351" s="8"/>
      <c r="AE351" s="8"/>
      <c r="AG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BE351" s="3"/>
    </row>
    <row r="352" spans="1:57" ht="92.25" customHeight="1" x14ac:dyDescent="0.25">
      <c r="A352" s="3"/>
      <c r="B352" s="3"/>
      <c r="C352" s="3"/>
      <c r="D352" s="3"/>
      <c r="E352" s="3"/>
      <c r="F352" s="3"/>
      <c r="G352" s="3"/>
      <c r="J352" s="3"/>
      <c r="K352" s="3"/>
      <c r="L352" s="3"/>
      <c r="M352" s="3"/>
      <c r="N352" s="3"/>
      <c r="O352" s="3"/>
      <c r="P352" s="3"/>
      <c r="R352" s="3"/>
      <c r="S352" s="3"/>
      <c r="T352" s="179"/>
      <c r="U352" s="3"/>
      <c r="V352" s="3"/>
      <c r="W352" s="3"/>
      <c r="X352" s="3"/>
      <c r="AC352" s="8"/>
      <c r="AD352" s="8"/>
      <c r="AE352" s="8"/>
      <c r="AG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BE352" s="3"/>
    </row>
    <row r="353" spans="1:57" ht="92.25" customHeight="1" x14ac:dyDescent="0.25">
      <c r="A353" s="3"/>
      <c r="B353" s="3"/>
      <c r="C353" s="3"/>
      <c r="D353" s="3"/>
      <c r="E353" s="3"/>
      <c r="F353" s="3"/>
      <c r="G353" s="3"/>
      <c r="J353" s="3"/>
      <c r="K353" s="3"/>
      <c r="L353" s="3"/>
      <c r="M353" s="3"/>
      <c r="N353" s="3"/>
      <c r="O353" s="3"/>
      <c r="P353" s="3"/>
      <c r="R353" s="3"/>
      <c r="S353" s="3"/>
      <c r="T353" s="179"/>
      <c r="U353" s="3"/>
      <c r="V353" s="3"/>
      <c r="W353" s="3"/>
      <c r="X353" s="3"/>
      <c r="AC353" s="8"/>
      <c r="AD353" s="8"/>
      <c r="AE353" s="8"/>
      <c r="AG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BE353" s="3"/>
    </row>
    <row r="354" spans="1:57" ht="92.25" customHeight="1" x14ac:dyDescent="0.25">
      <c r="A354" s="3"/>
      <c r="B354" s="3"/>
      <c r="C354" s="3"/>
      <c r="D354" s="3"/>
      <c r="E354" s="3"/>
      <c r="F354" s="3"/>
      <c r="G354" s="3"/>
      <c r="J354" s="3"/>
      <c r="K354" s="3"/>
      <c r="L354" s="3"/>
      <c r="M354" s="3"/>
      <c r="N354" s="3"/>
      <c r="O354" s="3"/>
      <c r="P354" s="3"/>
      <c r="R354" s="3"/>
      <c r="S354" s="3"/>
      <c r="T354" s="179"/>
      <c r="U354" s="3"/>
      <c r="V354" s="3"/>
      <c r="W354" s="3"/>
      <c r="X354" s="3"/>
      <c r="AC354" s="8"/>
      <c r="AD354" s="8"/>
      <c r="AE354" s="8"/>
      <c r="AG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BE354" s="3"/>
    </row>
    <row r="355" spans="1:57" ht="92.25" customHeight="1" x14ac:dyDescent="0.25">
      <c r="A355" s="3"/>
      <c r="B355" s="3"/>
      <c r="C355" s="3"/>
      <c r="D355" s="3"/>
      <c r="E355" s="3"/>
      <c r="F355" s="3"/>
      <c r="G355" s="3"/>
      <c r="J355" s="3"/>
      <c r="K355" s="3"/>
      <c r="L355" s="3"/>
      <c r="M355" s="3"/>
      <c r="N355" s="3"/>
      <c r="O355" s="3"/>
      <c r="P355" s="3"/>
      <c r="R355" s="3"/>
      <c r="S355" s="3"/>
      <c r="T355" s="179"/>
      <c r="U355" s="3"/>
      <c r="V355" s="3"/>
      <c r="W355" s="3"/>
      <c r="X355" s="3"/>
      <c r="AC355" s="8"/>
      <c r="AD355" s="8"/>
      <c r="AE355" s="8"/>
      <c r="AG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BE355" s="3"/>
    </row>
    <row r="356" spans="1:57" ht="92.25" customHeight="1" x14ac:dyDescent="0.25">
      <c r="A356" s="3"/>
      <c r="B356" s="3"/>
      <c r="C356" s="3"/>
      <c r="D356" s="3"/>
      <c r="E356" s="3"/>
      <c r="F356" s="3"/>
      <c r="G356" s="3"/>
      <c r="J356" s="3"/>
      <c r="K356" s="3"/>
      <c r="L356" s="3"/>
      <c r="M356" s="3"/>
      <c r="N356" s="3"/>
      <c r="O356" s="3"/>
      <c r="P356" s="3"/>
      <c r="R356" s="3"/>
      <c r="S356" s="3"/>
      <c r="T356" s="179"/>
      <c r="U356" s="3"/>
      <c r="V356" s="3"/>
      <c r="W356" s="3"/>
      <c r="X356" s="3"/>
      <c r="AC356" s="8"/>
      <c r="AD356" s="8"/>
      <c r="AE356" s="8"/>
      <c r="AG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BE356" s="3"/>
    </row>
    <row r="357" spans="1:57" ht="92.25" customHeight="1" x14ac:dyDescent="0.25">
      <c r="A357" s="3"/>
      <c r="B357" s="3"/>
      <c r="C357" s="3"/>
      <c r="D357" s="3"/>
      <c r="E357" s="3"/>
      <c r="F357" s="3"/>
      <c r="G357" s="3"/>
      <c r="J357" s="3"/>
      <c r="K357" s="3"/>
      <c r="L357" s="3"/>
      <c r="M357" s="3"/>
      <c r="N357" s="3"/>
      <c r="O357" s="3"/>
      <c r="P357" s="3"/>
      <c r="R357" s="3"/>
      <c r="S357" s="3"/>
      <c r="T357" s="179"/>
      <c r="U357" s="3"/>
      <c r="V357" s="3"/>
      <c r="W357" s="3"/>
      <c r="X357" s="3"/>
      <c r="AC357" s="8"/>
      <c r="AD357" s="8"/>
      <c r="AE357" s="8"/>
      <c r="AG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BE357" s="3"/>
    </row>
    <row r="358" spans="1:57" ht="92.25" customHeight="1" x14ac:dyDescent="0.25">
      <c r="A358" s="3"/>
      <c r="B358" s="3"/>
      <c r="C358" s="3"/>
      <c r="D358" s="3"/>
      <c r="E358" s="3"/>
      <c r="F358" s="3"/>
      <c r="G358" s="3"/>
      <c r="J358" s="3"/>
      <c r="K358" s="3"/>
      <c r="L358" s="3"/>
      <c r="M358" s="3"/>
      <c r="N358" s="3"/>
      <c r="O358" s="3"/>
      <c r="P358" s="3"/>
      <c r="R358" s="3"/>
      <c r="S358" s="3"/>
      <c r="T358" s="179"/>
      <c r="U358" s="3"/>
      <c r="V358" s="3"/>
      <c r="W358" s="3"/>
      <c r="X358" s="3"/>
      <c r="AC358" s="8"/>
      <c r="AD358" s="8"/>
      <c r="AE358" s="8"/>
      <c r="AG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BE358" s="3"/>
    </row>
    <row r="359" spans="1:57" ht="92.25" customHeight="1" x14ac:dyDescent="0.25">
      <c r="A359" s="3"/>
      <c r="B359" s="3"/>
      <c r="C359" s="3"/>
      <c r="D359" s="3"/>
      <c r="E359" s="3"/>
      <c r="F359" s="3"/>
      <c r="G359" s="3"/>
      <c r="J359" s="3"/>
      <c r="K359" s="3"/>
      <c r="L359" s="3"/>
      <c r="M359" s="3"/>
      <c r="N359" s="3"/>
      <c r="O359" s="3"/>
      <c r="P359" s="3"/>
      <c r="R359" s="3"/>
      <c r="S359" s="3"/>
      <c r="T359" s="179"/>
      <c r="U359" s="3"/>
      <c r="V359" s="3"/>
      <c r="W359" s="3"/>
      <c r="X359" s="3"/>
      <c r="AC359" s="8"/>
      <c r="AD359" s="8"/>
      <c r="AE359" s="8"/>
      <c r="AG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BE359" s="3"/>
    </row>
    <row r="360" spans="1:57" ht="92.25" customHeight="1" x14ac:dyDescent="0.25">
      <c r="A360" s="3"/>
      <c r="B360" s="3"/>
      <c r="C360" s="3"/>
      <c r="D360" s="3"/>
      <c r="E360" s="3"/>
      <c r="F360" s="3"/>
      <c r="G360" s="3"/>
      <c r="J360" s="3"/>
      <c r="K360" s="3"/>
      <c r="L360" s="3"/>
      <c r="M360" s="3"/>
      <c r="N360" s="3"/>
      <c r="O360" s="3"/>
      <c r="P360" s="3"/>
      <c r="R360" s="3"/>
      <c r="S360" s="3"/>
      <c r="T360" s="179"/>
      <c r="U360" s="3"/>
      <c r="V360" s="3"/>
      <c r="W360" s="3"/>
      <c r="X360" s="3"/>
      <c r="AC360" s="8"/>
      <c r="AD360" s="8"/>
      <c r="AE360" s="8"/>
      <c r="AG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BE360" s="3"/>
    </row>
    <row r="361" spans="1:57" ht="92.25" customHeight="1" x14ac:dyDescent="0.25">
      <c r="A361" s="3"/>
      <c r="B361" s="3"/>
      <c r="C361" s="3"/>
      <c r="D361" s="3"/>
      <c r="E361" s="3"/>
      <c r="F361" s="3"/>
      <c r="G361" s="3"/>
      <c r="J361" s="3"/>
      <c r="K361" s="3"/>
      <c r="L361" s="3"/>
      <c r="M361" s="3"/>
      <c r="N361" s="3"/>
      <c r="O361" s="3"/>
      <c r="P361" s="3"/>
      <c r="R361" s="3"/>
      <c r="S361" s="3"/>
      <c r="T361" s="179"/>
      <c r="U361" s="3"/>
      <c r="V361" s="3"/>
      <c r="W361" s="3"/>
      <c r="X361" s="3"/>
      <c r="AC361" s="8"/>
      <c r="AD361" s="8"/>
      <c r="AE361" s="8"/>
      <c r="AG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BE361" s="3"/>
    </row>
    <row r="362" spans="1:57" ht="92.25" customHeight="1" x14ac:dyDescent="0.25">
      <c r="A362" s="3"/>
      <c r="B362" s="3"/>
      <c r="C362" s="3"/>
      <c r="D362" s="3"/>
      <c r="E362" s="3"/>
      <c r="F362" s="3"/>
      <c r="G362" s="3"/>
      <c r="J362" s="3"/>
      <c r="K362" s="3"/>
      <c r="L362" s="3"/>
      <c r="M362" s="3"/>
      <c r="N362" s="3"/>
      <c r="O362" s="3"/>
      <c r="P362" s="3"/>
      <c r="R362" s="3"/>
      <c r="S362" s="3"/>
      <c r="T362" s="179"/>
      <c r="U362" s="3"/>
      <c r="V362" s="3"/>
      <c r="W362" s="3"/>
      <c r="X362" s="3"/>
      <c r="AC362" s="8"/>
      <c r="AD362" s="8"/>
      <c r="AE362" s="8"/>
      <c r="AG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BE362" s="3"/>
    </row>
    <row r="363" spans="1:57" ht="92.25" customHeight="1" x14ac:dyDescent="0.25">
      <c r="A363" s="3"/>
      <c r="B363" s="3"/>
      <c r="C363" s="3"/>
      <c r="D363" s="3"/>
      <c r="E363" s="3"/>
      <c r="F363" s="3"/>
      <c r="G363" s="3"/>
      <c r="J363" s="3"/>
      <c r="K363" s="3"/>
      <c r="L363" s="3"/>
      <c r="M363" s="3"/>
      <c r="N363" s="3"/>
      <c r="O363" s="3"/>
      <c r="P363" s="3"/>
      <c r="R363" s="3"/>
      <c r="S363" s="3"/>
      <c r="T363" s="179"/>
      <c r="U363" s="3"/>
      <c r="V363" s="3"/>
      <c r="W363" s="3"/>
      <c r="X363" s="3"/>
      <c r="AC363" s="8"/>
      <c r="AD363" s="8"/>
      <c r="AE363" s="8"/>
      <c r="AG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BE363" s="3"/>
    </row>
    <row r="364" spans="1:57" ht="92.25" customHeight="1" x14ac:dyDescent="0.25">
      <c r="A364" s="3"/>
      <c r="B364" s="3"/>
      <c r="C364" s="3"/>
      <c r="D364" s="3"/>
      <c r="E364" s="3"/>
      <c r="F364" s="3"/>
      <c r="G364" s="3"/>
      <c r="J364" s="3"/>
      <c r="K364" s="3"/>
      <c r="L364" s="3"/>
      <c r="M364" s="3"/>
      <c r="N364" s="3"/>
      <c r="O364" s="3"/>
      <c r="P364" s="3"/>
      <c r="R364" s="3"/>
      <c r="S364" s="3"/>
      <c r="T364" s="179"/>
      <c r="U364" s="3"/>
      <c r="V364" s="3"/>
      <c r="W364" s="3"/>
      <c r="X364" s="3"/>
      <c r="AC364" s="8"/>
      <c r="AD364" s="8"/>
      <c r="AE364" s="8"/>
      <c r="AG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BE364" s="3"/>
    </row>
    <row r="365" spans="1:57" ht="92.25" customHeight="1" x14ac:dyDescent="0.25">
      <c r="A365" s="3"/>
      <c r="B365" s="3"/>
      <c r="C365" s="3"/>
      <c r="D365" s="3"/>
      <c r="E365" s="3"/>
      <c r="F365" s="3"/>
      <c r="G365" s="3"/>
      <c r="J365" s="3"/>
      <c r="K365" s="3"/>
      <c r="L365" s="3"/>
      <c r="M365" s="3"/>
      <c r="N365" s="3"/>
      <c r="O365" s="3"/>
      <c r="P365" s="3"/>
      <c r="R365" s="3"/>
      <c r="S365" s="3"/>
      <c r="T365" s="179"/>
      <c r="U365" s="3"/>
      <c r="V365" s="3"/>
      <c r="W365" s="3"/>
      <c r="X365" s="3"/>
      <c r="AC365" s="8"/>
      <c r="AD365" s="8"/>
      <c r="AE365" s="8"/>
      <c r="AG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BE365" s="3"/>
    </row>
    <row r="366" spans="1:57" ht="92.25" customHeight="1" x14ac:dyDescent="0.25">
      <c r="A366" s="3"/>
      <c r="B366" s="3"/>
      <c r="C366" s="3"/>
      <c r="D366" s="3"/>
      <c r="E366" s="3"/>
      <c r="F366" s="3"/>
      <c r="G366" s="3"/>
      <c r="J366" s="3"/>
      <c r="K366" s="3"/>
      <c r="L366" s="3"/>
      <c r="M366" s="3"/>
      <c r="N366" s="3"/>
      <c r="O366" s="3"/>
      <c r="P366" s="3"/>
      <c r="R366" s="3"/>
      <c r="S366" s="3"/>
      <c r="T366" s="179"/>
      <c r="U366" s="3"/>
      <c r="V366" s="3"/>
      <c r="W366" s="3"/>
      <c r="X366" s="3"/>
      <c r="AC366" s="8"/>
      <c r="AD366" s="8"/>
      <c r="AE366" s="8"/>
      <c r="AG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BE366" s="3"/>
    </row>
    <row r="367" spans="1:57" ht="92.25" customHeight="1" x14ac:dyDescent="0.25">
      <c r="A367" s="3"/>
      <c r="B367" s="3"/>
      <c r="C367" s="3"/>
      <c r="D367" s="3"/>
      <c r="E367" s="3"/>
      <c r="F367" s="3"/>
      <c r="G367" s="3"/>
      <c r="J367" s="3"/>
      <c r="K367" s="3"/>
      <c r="L367" s="3"/>
      <c r="M367" s="3"/>
      <c r="N367" s="3"/>
      <c r="O367" s="3"/>
      <c r="P367" s="3"/>
      <c r="R367" s="3"/>
      <c r="S367" s="3"/>
      <c r="T367" s="179"/>
      <c r="U367" s="3"/>
      <c r="V367" s="3"/>
      <c r="W367" s="3"/>
      <c r="X367" s="3"/>
      <c r="AC367" s="8"/>
      <c r="AD367" s="8"/>
      <c r="AE367" s="8"/>
      <c r="AG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BE367" s="3"/>
    </row>
    <row r="368" spans="1:57" ht="92.25" customHeight="1" x14ac:dyDescent="0.25">
      <c r="A368" s="3"/>
      <c r="B368" s="3"/>
      <c r="C368" s="3"/>
      <c r="D368" s="3"/>
      <c r="E368" s="3"/>
      <c r="F368" s="3"/>
      <c r="G368" s="3"/>
      <c r="J368" s="3"/>
      <c r="K368" s="3"/>
      <c r="L368" s="3"/>
      <c r="M368" s="3"/>
      <c r="N368" s="3"/>
      <c r="O368" s="3"/>
      <c r="P368" s="3"/>
      <c r="R368" s="3"/>
      <c r="S368" s="3"/>
      <c r="T368" s="179"/>
      <c r="U368" s="3"/>
      <c r="V368" s="3"/>
      <c r="W368" s="3"/>
      <c r="X368" s="3"/>
      <c r="AC368" s="8"/>
      <c r="AD368" s="8"/>
      <c r="AE368" s="8"/>
      <c r="AG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BE368" s="3"/>
    </row>
    <row r="369" spans="1:57" ht="92.25" customHeight="1" x14ac:dyDescent="0.25">
      <c r="A369" s="3"/>
      <c r="B369" s="3"/>
      <c r="C369" s="3"/>
      <c r="D369" s="3"/>
      <c r="E369" s="3"/>
      <c r="F369" s="3"/>
      <c r="G369" s="3"/>
      <c r="J369" s="3"/>
      <c r="K369" s="3"/>
      <c r="L369" s="3"/>
      <c r="M369" s="3"/>
      <c r="N369" s="3"/>
      <c r="O369" s="3"/>
      <c r="P369" s="3"/>
      <c r="R369" s="3"/>
      <c r="S369" s="3"/>
      <c r="T369" s="179"/>
      <c r="U369" s="3"/>
      <c r="V369" s="3"/>
      <c r="W369" s="3"/>
      <c r="X369" s="3"/>
      <c r="AC369" s="8"/>
      <c r="AD369" s="8"/>
      <c r="AE369" s="8"/>
      <c r="AG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BE369" s="3"/>
    </row>
    <row r="370" spans="1:57" ht="92.25" customHeight="1" x14ac:dyDescent="0.25">
      <c r="A370" s="3"/>
      <c r="B370" s="3"/>
      <c r="C370" s="3"/>
      <c r="D370" s="3"/>
      <c r="E370" s="3"/>
      <c r="F370" s="3"/>
      <c r="G370" s="3"/>
      <c r="J370" s="3"/>
      <c r="K370" s="3"/>
      <c r="L370" s="3"/>
      <c r="M370" s="3"/>
      <c r="N370" s="3"/>
      <c r="O370" s="3"/>
      <c r="P370" s="3"/>
      <c r="R370" s="3"/>
      <c r="S370" s="3"/>
      <c r="T370" s="179"/>
      <c r="U370" s="3"/>
      <c r="V370" s="3"/>
      <c r="W370" s="3"/>
      <c r="X370" s="3"/>
      <c r="AC370" s="8"/>
      <c r="AD370" s="8"/>
      <c r="AE370" s="8"/>
      <c r="AG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BE370" s="3"/>
    </row>
    <row r="371" spans="1:57" ht="92.25" customHeight="1" x14ac:dyDescent="0.25">
      <c r="A371" s="3"/>
      <c r="B371" s="3"/>
      <c r="C371" s="3"/>
      <c r="D371" s="3"/>
      <c r="E371" s="3"/>
      <c r="F371" s="3"/>
      <c r="G371" s="3"/>
      <c r="J371" s="3"/>
      <c r="K371" s="3"/>
      <c r="L371" s="3"/>
      <c r="M371" s="3"/>
      <c r="N371" s="3"/>
      <c r="O371" s="3"/>
      <c r="P371" s="3"/>
      <c r="R371" s="3"/>
      <c r="S371" s="3"/>
      <c r="T371" s="179"/>
      <c r="U371" s="3"/>
      <c r="V371" s="3"/>
      <c r="W371" s="3"/>
      <c r="X371" s="3"/>
      <c r="AC371" s="8"/>
      <c r="AD371" s="8"/>
      <c r="AE371" s="8"/>
      <c r="AG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BE371" s="3"/>
    </row>
    <row r="372" spans="1:57" ht="92.25" customHeight="1" x14ac:dyDescent="0.25">
      <c r="A372" s="3"/>
      <c r="B372" s="3"/>
      <c r="C372" s="3"/>
      <c r="D372" s="3"/>
      <c r="E372" s="3"/>
      <c r="F372" s="3"/>
      <c r="G372" s="3"/>
      <c r="J372" s="3"/>
      <c r="K372" s="3"/>
      <c r="L372" s="3"/>
      <c r="M372" s="3"/>
      <c r="N372" s="3"/>
      <c r="O372" s="3"/>
      <c r="P372" s="3"/>
      <c r="R372" s="3"/>
      <c r="S372" s="3"/>
      <c r="T372" s="179"/>
      <c r="U372" s="3"/>
      <c r="V372" s="3"/>
      <c r="W372" s="3"/>
      <c r="X372" s="3"/>
      <c r="AC372" s="8"/>
      <c r="AD372" s="8"/>
      <c r="AE372" s="8"/>
      <c r="AG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BE372" s="3"/>
    </row>
    <row r="373" spans="1:57" ht="92.25" customHeight="1" x14ac:dyDescent="0.25">
      <c r="A373" s="3"/>
      <c r="B373" s="3"/>
      <c r="C373" s="3"/>
      <c r="D373" s="3"/>
      <c r="E373" s="3"/>
      <c r="F373" s="3"/>
      <c r="G373" s="3"/>
      <c r="J373" s="3"/>
      <c r="K373" s="3"/>
      <c r="L373" s="3"/>
      <c r="M373" s="3"/>
      <c r="N373" s="3"/>
      <c r="O373" s="3"/>
      <c r="P373" s="3"/>
      <c r="R373" s="3"/>
      <c r="S373" s="3"/>
      <c r="T373" s="179"/>
      <c r="U373" s="3"/>
      <c r="V373" s="3"/>
      <c r="W373" s="3"/>
      <c r="X373" s="3"/>
      <c r="AC373" s="8"/>
      <c r="AD373" s="8"/>
      <c r="AE373" s="8"/>
      <c r="AG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BE373" s="3"/>
    </row>
    <row r="374" spans="1:57" ht="92.25" customHeight="1" x14ac:dyDescent="0.25">
      <c r="A374" s="3"/>
      <c r="B374" s="3"/>
      <c r="C374" s="3"/>
      <c r="D374" s="3"/>
      <c r="E374" s="3"/>
      <c r="F374" s="3"/>
      <c r="G374" s="3"/>
      <c r="J374" s="3"/>
      <c r="K374" s="3"/>
      <c r="L374" s="3"/>
      <c r="M374" s="3"/>
      <c r="N374" s="3"/>
      <c r="O374" s="3"/>
      <c r="P374" s="3"/>
      <c r="R374" s="3"/>
      <c r="S374" s="3"/>
      <c r="T374" s="179"/>
      <c r="U374" s="3"/>
      <c r="V374" s="3"/>
      <c r="W374" s="3"/>
      <c r="X374" s="3"/>
      <c r="AC374" s="8"/>
      <c r="AD374" s="8"/>
      <c r="AE374" s="8"/>
      <c r="AG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BE374" s="3"/>
    </row>
    <row r="375" spans="1:57" ht="92.25" customHeight="1" x14ac:dyDescent="0.25">
      <c r="A375" s="3"/>
      <c r="B375" s="3"/>
      <c r="C375" s="3"/>
      <c r="D375" s="3"/>
      <c r="E375" s="3"/>
      <c r="F375" s="3"/>
      <c r="G375" s="3"/>
      <c r="J375" s="3"/>
      <c r="K375" s="3"/>
      <c r="L375" s="3"/>
      <c r="M375" s="3"/>
      <c r="N375" s="3"/>
      <c r="O375" s="3"/>
      <c r="P375" s="3"/>
      <c r="R375" s="3"/>
      <c r="S375" s="3"/>
      <c r="T375" s="179"/>
      <c r="U375" s="3"/>
      <c r="V375" s="3"/>
      <c r="W375" s="3"/>
      <c r="X375" s="3"/>
      <c r="AC375" s="8"/>
      <c r="AD375" s="8"/>
      <c r="AE375" s="8"/>
      <c r="AG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BE375" s="3"/>
    </row>
    <row r="376" spans="1:57" ht="92.25" customHeight="1" x14ac:dyDescent="0.25">
      <c r="A376" s="3"/>
      <c r="B376" s="3"/>
      <c r="C376" s="3"/>
      <c r="D376" s="3"/>
      <c r="E376" s="3"/>
      <c r="F376" s="3"/>
      <c r="G376" s="3"/>
      <c r="J376" s="3"/>
      <c r="K376" s="3"/>
      <c r="L376" s="3"/>
      <c r="M376" s="3"/>
      <c r="N376" s="3"/>
      <c r="O376" s="3"/>
      <c r="P376" s="3"/>
      <c r="R376" s="3"/>
      <c r="S376" s="3"/>
      <c r="T376" s="179"/>
      <c r="U376" s="3"/>
      <c r="V376" s="3"/>
      <c r="W376" s="3"/>
      <c r="X376" s="3"/>
      <c r="AC376" s="8"/>
      <c r="AD376" s="8"/>
      <c r="AE376" s="8"/>
      <c r="AG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BE376" s="3"/>
    </row>
    <row r="377" spans="1:57" ht="92.25" customHeight="1" x14ac:dyDescent="0.25">
      <c r="A377" s="3"/>
      <c r="B377" s="3"/>
      <c r="C377" s="3"/>
      <c r="D377" s="3"/>
      <c r="E377" s="3"/>
      <c r="F377" s="3"/>
      <c r="G377" s="3"/>
      <c r="J377" s="3"/>
      <c r="K377" s="3"/>
      <c r="L377" s="3"/>
      <c r="M377" s="3"/>
      <c r="N377" s="3"/>
      <c r="O377" s="3"/>
      <c r="P377" s="3"/>
      <c r="R377" s="3"/>
      <c r="S377" s="3"/>
      <c r="T377" s="179"/>
      <c r="U377" s="3"/>
      <c r="V377" s="3"/>
      <c r="W377" s="3"/>
      <c r="X377" s="3"/>
      <c r="AC377" s="8"/>
      <c r="AD377" s="8"/>
      <c r="AE377" s="8"/>
      <c r="AG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BE377" s="3"/>
    </row>
    <row r="378" spans="1:57" ht="92.25" customHeight="1" x14ac:dyDescent="0.25">
      <c r="A378" s="3"/>
      <c r="B378" s="3"/>
      <c r="C378" s="3"/>
      <c r="D378" s="3"/>
      <c r="E378" s="3"/>
      <c r="F378" s="3"/>
      <c r="G378" s="3"/>
      <c r="J378" s="3"/>
      <c r="K378" s="3"/>
      <c r="L378" s="3"/>
      <c r="M378" s="3"/>
      <c r="N378" s="3"/>
      <c r="O378" s="3"/>
      <c r="P378" s="3"/>
      <c r="R378" s="3"/>
      <c r="S378" s="3"/>
      <c r="T378" s="179"/>
      <c r="U378" s="3"/>
      <c r="V378" s="3"/>
      <c r="W378" s="3"/>
      <c r="X378" s="3"/>
      <c r="AC378" s="8"/>
      <c r="AD378" s="8"/>
      <c r="AE378" s="8"/>
      <c r="AG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BE378" s="3"/>
    </row>
    <row r="379" spans="1:57" ht="92.25" customHeight="1" x14ac:dyDescent="0.25">
      <c r="A379" s="3"/>
      <c r="B379" s="3"/>
      <c r="C379" s="3"/>
      <c r="D379" s="3"/>
      <c r="E379" s="3"/>
      <c r="F379" s="3"/>
      <c r="G379" s="3"/>
      <c r="J379" s="3"/>
      <c r="K379" s="3"/>
      <c r="L379" s="3"/>
      <c r="M379" s="3"/>
      <c r="N379" s="3"/>
      <c r="O379" s="3"/>
      <c r="P379" s="3"/>
      <c r="R379" s="3"/>
      <c r="S379" s="3"/>
      <c r="T379" s="179"/>
      <c r="U379" s="3"/>
      <c r="V379" s="3"/>
      <c r="W379" s="3"/>
      <c r="X379" s="3"/>
      <c r="AC379" s="8"/>
      <c r="AD379" s="8"/>
      <c r="AE379" s="8"/>
      <c r="AG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BE379" s="3"/>
    </row>
    <row r="380" spans="1:57" ht="92.25" customHeight="1" x14ac:dyDescent="0.25">
      <c r="A380" s="3"/>
      <c r="B380" s="3"/>
      <c r="C380" s="3"/>
      <c r="D380" s="3"/>
      <c r="E380" s="3"/>
      <c r="F380" s="3"/>
      <c r="G380" s="3"/>
      <c r="J380" s="3"/>
      <c r="K380" s="3"/>
      <c r="L380" s="3"/>
      <c r="M380" s="3"/>
      <c r="N380" s="3"/>
      <c r="O380" s="3"/>
      <c r="P380" s="3"/>
      <c r="R380" s="3"/>
      <c r="S380" s="3"/>
      <c r="T380" s="179"/>
      <c r="U380" s="3"/>
      <c r="V380" s="3"/>
      <c r="W380" s="3"/>
      <c r="X380" s="3"/>
      <c r="AC380" s="8"/>
      <c r="AD380" s="8"/>
      <c r="AE380" s="8"/>
      <c r="AG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BE380" s="3"/>
    </row>
    <row r="381" spans="1:57" ht="92.25" customHeight="1" x14ac:dyDescent="0.25">
      <c r="A381" s="3"/>
      <c r="B381" s="3"/>
      <c r="C381" s="3"/>
      <c r="D381" s="3"/>
      <c r="E381" s="3"/>
      <c r="F381" s="3"/>
      <c r="G381" s="3"/>
      <c r="J381" s="3"/>
      <c r="K381" s="3"/>
      <c r="L381" s="3"/>
      <c r="M381" s="3"/>
      <c r="N381" s="3"/>
      <c r="O381" s="3"/>
      <c r="P381" s="3"/>
      <c r="R381" s="3"/>
      <c r="S381" s="3"/>
      <c r="T381" s="179"/>
      <c r="U381" s="3"/>
      <c r="V381" s="3"/>
      <c r="W381" s="3"/>
      <c r="X381" s="3"/>
      <c r="AC381" s="8"/>
      <c r="AD381" s="8"/>
      <c r="AE381" s="8"/>
      <c r="AG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BE381" s="3"/>
    </row>
    <row r="382" spans="1:57" ht="92.25" customHeight="1" x14ac:dyDescent="0.25">
      <c r="A382" s="3"/>
      <c r="B382" s="3"/>
      <c r="C382" s="3"/>
      <c r="D382" s="3"/>
      <c r="E382" s="3"/>
      <c r="F382" s="3"/>
      <c r="G382" s="3"/>
      <c r="J382" s="3"/>
      <c r="K382" s="3"/>
      <c r="L382" s="3"/>
      <c r="M382" s="3"/>
      <c r="N382" s="3"/>
      <c r="O382" s="3"/>
      <c r="P382" s="3"/>
      <c r="R382" s="3"/>
      <c r="S382" s="3"/>
      <c r="T382" s="179"/>
      <c r="U382" s="3"/>
      <c r="V382" s="3"/>
      <c r="W382" s="3"/>
      <c r="X382" s="3"/>
      <c r="AC382" s="8"/>
      <c r="AD382" s="8"/>
      <c r="AE382" s="8"/>
      <c r="AG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BE382" s="3"/>
    </row>
    <row r="383" spans="1:57" ht="92.25" customHeight="1" x14ac:dyDescent="0.25">
      <c r="A383" s="3"/>
      <c r="B383" s="3"/>
      <c r="C383" s="3"/>
      <c r="D383" s="3"/>
      <c r="E383" s="3"/>
      <c r="F383" s="3"/>
      <c r="G383" s="3"/>
      <c r="J383" s="3"/>
      <c r="K383" s="3"/>
      <c r="L383" s="3"/>
      <c r="M383" s="3"/>
      <c r="N383" s="3"/>
      <c r="O383" s="3"/>
      <c r="P383" s="3"/>
      <c r="R383" s="3"/>
      <c r="S383" s="3"/>
      <c r="T383" s="179"/>
      <c r="U383" s="3"/>
      <c r="V383" s="3"/>
      <c r="W383" s="3"/>
      <c r="X383" s="3"/>
      <c r="AC383" s="8"/>
      <c r="AD383" s="8"/>
      <c r="AE383" s="8"/>
      <c r="AG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BE383" s="3"/>
    </row>
    <row r="384" spans="1:57" ht="92.25" customHeight="1" x14ac:dyDescent="0.25">
      <c r="A384" s="3"/>
      <c r="B384" s="3"/>
      <c r="C384" s="3"/>
      <c r="D384" s="3"/>
      <c r="E384" s="3"/>
      <c r="F384" s="3"/>
      <c r="G384" s="3"/>
      <c r="J384" s="3"/>
      <c r="K384" s="3"/>
      <c r="L384" s="3"/>
      <c r="M384" s="3"/>
      <c r="N384" s="3"/>
      <c r="O384" s="3"/>
      <c r="P384" s="3"/>
      <c r="R384" s="3"/>
      <c r="S384" s="3"/>
      <c r="T384" s="179"/>
      <c r="U384" s="3"/>
      <c r="V384" s="3"/>
      <c r="W384" s="3"/>
      <c r="X384" s="3"/>
      <c r="AC384" s="8"/>
      <c r="AD384" s="8"/>
      <c r="AE384" s="8"/>
      <c r="AG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BE384" s="3"/>
    </row>
    <row r="385" spans="1:57" ht="92.25" customHeight="1" x14ac:dyDescent="0.25">
      <c r="A385" s="3"/>
      <c r="B385" s="3"/>
      <c r="C385" s="3"/>
      <c r="D385" s="3"/>
      <c r="E385" s="3"/>
      <c r="F385" s="3"/>
      <c r="G385" s="3"/>
      <c r="J385" s="3"/>
      <c r="K385" s="3"/>
      <c r="L385" s="3"/>
      <c r="M385" s="3"/>
      <c r="N385" s="3"/>
      <c r="O385" s="3"/>
      <c r="P385" s="3"/>
      <c r="R385" s="3"/>
      <c r="S385" s="3"/>
      <c r="T385" s="179"/>
      <c r="U385" s="3"/>
      <c r="V385" s="3"/>
      <c r="W385" s="3"/>
      <c r="X385" s="3"/>
      <c r="AC385" s="8"/>
      <c r="AD385" s="8"/>
      <c r="AE385" s="8"/>
      <c r="AG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BE385" s="3"/>
    </row>
    <row r="386" spans="1:57" ht="92.25" customHeight="1" x14ac:dyDescent="0.25">
      <c r="A386" s="3"/>
      <c r="B386" s="3"/>
      <c r="C386" s="3"/>
      <c r="D386" s="3"/>
      <c r="E386" s="3"/>
      <c r="F386" s="3"/>
      <c r="G386" s="3"/>
      <c r="J386" s="3"/>
      <c r="K386" s="3"/>
      <c r="L386" s="3"/>
      <c r="M386" s="3"/>
      <c r="N386" s="3"/>
      <c r="O386" s="3"/>
      <c r="P386" s="3"/>
      <c r="R386" s="3"/>
      <c r="S386" s="3"/>
      <c r="T386" s="179"/>
      <c r="U386" s="3"/>
      <c r="V386" s="3"/>
      <c r="W386" s="3"/>
      <c r="X386" s="3"/>
      <c r="AC386" s="8"/>
      <c r="AD386" s="8"/>
      <c r="AE386" s="8"/>
      <c r="AG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BE386" s="3"/>
    </row>
    <row r="387" spans="1:57" ht="92.25" customHeight="1" x14ac:dyDescent="0.25">
      <c r="A387" s="3"/>
      <c r="B387" s="3"/>
      <c r="C387" s="3"/>
      <c r="D387" s="3"/>
      <c r="E387" s="3"/>
      <c r="F387" s="3"/>
      <c r="G387" s="3"/>
      <c r="J387" s="3"/>
      <c r="K387" s="3"/>
      <c r="L387" s="3"/>
      <c r="M387" s="3"/>
      <c r="N387" s="3"/>
      <c r="O387" s="3"/>
      <c r="P387" s="3"/>
      <c r="R387" s="3"/>
      <c r="S387" s="3"/>
      <c r="T387" s="179"/>
      <c r="U387" s="3"/>
      <c r="V387" s="3"/>
      <c r="W387" s="3"/>
      <c r="X387" s="3"/>
      <c r="AC387" s="8"/>
      <c r="AD387" s="8"/>
      <c r="AE387" s="8"/>
      <c r="AG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BE387" s="3"/>
    </row>
    <row r="388" spans="1:57" ht="92.25" customHeight="1" x14ac:dyDescent="0.25">
      <c r="A388" s="3"/>
      <c r="B388" s="3"/>
      <c r="C388" s="3"/>
      <c r="D388" s="3"/>
      <c r="E388" s="3"/>
      <c r="F388" s="3"/>
      <c r="G388" s="3"/>
      <c r="J388" s="3"/>
      <c r="K388" s="3"/>
      <c r="L388" s="3"/>
      <c r="M388" s="3"/>
      <c r="N388" s="3"/>
      <c r="O388" s="3"/>
      <c r="P388" s="3"/>
      <c r="R388" s="3"/>
      <c r="S388" s="3"/>
      <c r="T388" s="179"/>
      <c r="U388" s="3"/>
      <c r="V388" s="3"/>
      <c r="W388" s="3"/>
      <c r="X388" s="3"/>
      <c r="AC388" s="8"/>
      <c r="AD388" s="8"/>
      <c r="AE388" s="8"/>
      <c r="AG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BE388" s="3"/>
    </row>
    <row r="389" spans="1:57" ht="92.25" customHeight="1" x14ac:dyDescent="0.25">
      <c r="A389" s="3"/>
      <c r="B389" s="3"/>
      <c r="C389" s="3"/>
      <c r="D389" s="3"/>
      <c r="E389" s="3"/>
      <c r="F389" s="3"/>
      <c r="G389" s="3"/>
      <c r="J389" s="3"/>
      <c r="K389" s="3"/>
      <c r="L389" s="3"/>
      <c r="M389" s="3"/>
      <c r="N389" s="3"/>
      <c r="O389" s="3"/>
      <c r="P389" s="3"/>
      <c r="R389" s="3"/>
      <c r="S389" s="3"/>
      <c r="T389" s="179"/>
      <c r="U389" s="3"/>
      <c r="V389" s="3"/>
      <c r="W389" s="3"/>
      <c r="X389" s="3"/>
      <c r="AC389" s="8"/>
      <c r="AD389" s="8"/>
      <c r="AE389" s="8"/>
      <c r="AG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BE389" s="3"/>
    </row>
    <row r="390" spans="1:57" ht="92.25" customHeight="1" x14ac:dyDescent="0.25">
      <c r="A390" s="3"/>
      <c r="B390" s="3"/>
      <c r="C390" s="3"/>
      <c r="D390" s="3"/>
      <c r="E390" s="3"/>
      <c r="F390" s="3"/>
      <c r="G390" s="3"/>
      <c r="J390" s="3"/>
      <c r="K390" s="3"/>
      <c r="L390" s="3"/>
      <c r="M390" s="3"/>
      <c r="N390" s="3"/>
      <c r="O390" s="3"/>
      <c r="P390" s="3"/>
      <c r="R390" s="3"/>
      <c r="S390" s="3"/>
      <c r="T390" s="179"/>
      <c r="U390" s="3"/>
      <c r="V390" s="3"/>
      <c r="W390" s="3"/>
      <c r="X390" s="3"/>
      <c r="AC390" s="8"/>
      <c r="AD390" s="8"/>
      <c r="AE390" s="8"/>
      <c r="AG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BE390" s="3"/>
    </row>
    <row r="391" spans="1:57" ht="92.25" customHeight="1" x14ac:dyDescent="0.25">
      <c r="A391" s="3"/>
      <c r="B391" s="3"/>
      <c r="C391" s="3"/>
      <c r="D391" s="3"/>
      <c r="E391" s="3"/>
      <c r="F391" s="3"/>
      <c r="G391" s="3"/>
      <c r="J391" s="3"/>
      <c r="K391" s="3"/>
      <c r="L391" s="3"/>
      <c r="M391" s="3"/>
      <c r="N391" s="3"/>
      <c r="O391" s="3"/>
      <c r="P391" s="3"/>
      <c r="R391" s="3"/>
      <c r="S391" s="3"/>
      <c r="T391" s="179"/>
      <c r="U391" s="3"/>
      <c r="V391" s="3"/>
      <c r="W391" s="3"/>
      <c r="X391" s="3"/>
      <c r="AC391" s="8"/>
      <c r="AD391" s="8"/>
      <c r="AE391" s="8"/>
      <c r="AG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BE391" s="3"/>
    </row>
    <row r="392" spans="1:57" ht="92.25" customHeight="1" x14ac:dyDescent="0.25">
      <c r="A392" s="3"/>
      <c r="B392" s="3"/>
      <c r="C392" s="3"/>
      <c r="D392" s="3"/>
      <c r="E392" s="3"/>
      <c r="F392" s="3"/>
      <c r="G392" s="3"/>
      <c r="J392" s="3"/>
      <c r="K392" s="3"/>
      <c r="L392" s="3"/>
      <c r="M392" s="3"/>
      <c r="N392" s="3"/>
      <c r="O392" s="3"/>
      <c r="P392" s="3"/>
      <c r="R392" s="3"/>
      <c r="S392" s="3"/>
      <c r="T392" s="179"/>
      <c r="U392" s="3"/>
      <c r="V392" s="3"/>
      <c r="W392" s="3"/>
      <c r="X392" s="3"/>
      <c r="AC392" s="8"/>
      <c r="AD392" s="8"/>
      <c r="AE392" s="8"/>
      <c r="AG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BE392" s="3"/>
    </row>
    <row r="393" spans="1:57" ht="92.25" customHeight="1" x14ac:dyDescent="0.25">
      <c r="A393" s="3"/>
      <c r="B393" s="3"/>
      <c r="C393" s="3"/>
      <c r="D393" s="3"/>
      <c r="E393" s="3"/>
      <c r="F393" s="3"/>
      <c r="G393" s="3"/>
      <c r="J393" s="3"/>
      <c r="K393" s="3"/>
      <c r="L393" s="3"/>
      <c r="M393" s="3"/>
      <c r="N393" s="3"/>
      <c r="O393" s="3"/>
      <c r="P393" s="3"/>
      <c r="R393" s="3"/>
      <c r="S393" s="3"/>
      <c r="T393" s="179"/>
      <c r="U393" s="3"/>
      <c r="V393" s="3"/>
      <c r="W393" s="3"/>
      <c r="X393" s="3"/>
      <c r="AC393" s="8"/>
      <c r="AD393" s="8"/>
      <c r="AE393" s="8"/>
      <c r="AG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BE393" s="3"/>
    </row>
    <row r="394" spans="1:57" ht="92.25" customHeight="1" x14ac:dyDescent="0.25">
      <c r="A394" s="3"/>
      <c r="B394" s="3"/>
      <c r="C394" s="3"/>
      <c r="D394" s="3"/>
      <c r="E394" s="3"/>
      <c r="F394" s="3"/>
      <c r="G394" s="3"/>
      <c r="J394" s="3"/>
      <c r="K394" s="3"/>
      <c r="L394" s="3"/>
      <c r="M394" s="3"/>
      <c r="N394" s="3"/>
      <c r="O394" s="3"/>
      <c r="P394" s="3"/>
      <c r="R394" s="3"/>
      <c r="S394" s="3"/>
      <c r="T394" s="179"/>
      <c r="U394" s="3"/>
      <c r="V394" s="3"/>
      <c r="W394" s="3"/>
      <c r="X394" s="3"/>
      <c r="AC394" s="8"/>
      <c r="AD394" s="8"/>
      <c r="AE394" s="8"/>
      <c r="AG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BE394" s="3"/>
    </row>
    <row r="395" spans="1:57" ht="92.25" customHeight="1" x14ac:dyDescent="0.25">
      <c r="A395" s="3"/>
      <c r="B395" s="3"/>
      <c r="C395" s="3"/>
      <c r="D395" s="3"/>
      <c r="E395" s="3"/>
      <c r="F395" s="3"/>
      <c r="G395" s="3"/>
      <c r="J395" s="3"/>
      <c r="K395" s="3"/>
      <c r="L395" s="3"/>
      <c r="M395" s="3"/>
      <c r="N395" s="3"/>
      <c r="O395" s="3"/>
      <c r="P395" s="3"/>
      <c r="R395" s="3"/>
      <c r="S395" s="3"/>
      <c r="T395" s="179"/>
      <c r="U395" s="3"/>
      <c r="V395" s="3"/>
      <c r="W395" s="3"/>
      <c r="X395" s="3"/>
      <c r="AC395" s="8"/>
      <c r="AD395" s="8"/>
      <c r="AE395" s="8"/>
      <c r="AG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BE395" s="3"/>
    </row>
    <row r="396" spans="1:57" ht="92.25" customHeight="1" x14ac:dyDescent="0.25">
      <c r="A396" s="3"/>
      <c r="B396" s="3"/>
      <c r="C396" s="3"/>
      <c r="D396" s="3"/>
      <c r="E396" s="3"/>
      <c r="F396" s="3"/>
      <c r="G396" s="3"/>
      <c r="J396" s="3"/>
      <c r="K396" s="3"/>
      <c r="L396" s="3"/>
      <c r="M396" s="3"/>
      <c r="N396" s="3"/>
      <c r="O396" s="3"/>
      <c r="P396" s="3"/>
      <c r="R396" s="3"/>
      <c r="S396" s="3"/>
      <c r="T396" s="179"/>
      <c r="U396" s="3"/>
      <c r="V396" s="3"/>
      <c r="W396" s="3"/>
      <c r="X396" s="3"/>
      <c r="AC396" s="8"/>
      <c r="AD396" s="8"/>
      <c r="AE396" s="8"/>
      <c r="AG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BE396" s="3"/>
    </row>
    <row r="397" spans="1:57" ht="92.25" customHeight="1" x14ac:dyDescent="0.25">
      <c r="A397" s="3"/>
      <c r="B397" s="3"/>
      <c r="C397" s="3"/>
      <c r="D397" s="3"/>
      <c r="E397" s="3"/>
      <c r="F397" s="3"/>
      <c r="G397" s="3"/>
      <c r="J397" s="3"/>
      <c r="K397" s="3"/>
      <c r="L397" s="3"/>
      <c r="M397" s="3"/>
      <c r="N397" s="3"/>
      <c r="O397" s="3"/>
      <c r="P397" s="3"/>
      <c r="R397" s="3"/>
      <c r="S397" s="3"/>
      <c r="T397" s="179"/>
      <c r="U397" s="3"/>
      <c r="V397" s="3"/>
      <c r="W397" s="3"/>
      <c r="X397" s="3"/>
      <c r="AC397" s="8"/>
      <c r="AD397" s="8"/>
      <c r="AE397" s="8"/>
      <c r="AG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BE397" s="3"/>
    </row>
    <row r="398" spans="1:57" ht="92.25" customHeight="1" x14ac:dyDescent="0.25">
      <c r="A398" s="3"/>
      <c r="B398" s="3"/>
      <c r="C398" s="3"/>
      <c r="D398" s="3"/>
      <c r="E398" s="3"/>
      <c r="F398" s="3"/>
      <c r="G398" s="3"/>
      <c r="J398" s="3"/>
      <c r="K398" s="3"/>
      <c r="L398" s="3"/>
      <c r="M398" s="3"/>
      <c r="N398" s="3"/>
      <c r="O398" s="3"/>
      <c r="P398" s="3"/>
      <c r="R398" s="3"/>
      <c r="S398" s="3"/>
      <c r="T398" s="179"/>
      <c r="U398" s="3"/>
      <c r="V398" s="3"/>
      <c r="W398" s="3"/>
      <c r="X398" s="3"/>
      <c r="AC398" s="8"/>
      <c r="AD398" s="8"/>
      <c r="AE398" s="8"/>
      <c r="AG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BE398" s="3"/>
    </row>
    <row r="399" spans="1:57" ht="92.25" customHeight="1" x14ac:dyDescent="0.25">
      <c r="A399" s="3"/>
      <c r="B399" s="3"/>
      <c r="C399" s="3"/>
      <c r="D399" s="3"/>
      <c r="E399" s="3"/>
      <c r="F399" s="3"/>
      <c r="G399" s="3"/>
      <c r="J399" s="3"/>
      <c r="K399" s="3"/>
      <c r="L399" s="3"/>
      <c r="M399" s="3"/>
      <c r="N399" s="3"/>
      <c r="O399" s="3"/>
      <c r="P399" s="3"/>
      <c r="R399" s="3"/>
      <c r="S399" s="3"/>
      <c r="T399" s="179"/>
      <c r="U399" s="3"/>
      <c r="V399" s="3"/>
      <c r="W399" s="3"/>
      <c r="X399" s="3"/>
      <c r="AC399" s="8"/>
      <c r="AD399" s="8"/>
      <c r="AE399" s="8"/>
      <c r="AG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BE399" s="3"/>
    </row>
    <row r="400" spans="1:57" ht="92.25" customHeight="1" x14ac:dyDescent="0.25">
      <c r="A400" s="3"/>
      <c r="B400" s="3"/>
      <c r="C400" s="3"/>
      <c r="D400" s="3"/>
      <c r="E400" s="3"/>
      <c r="F400" s="3"/>
      <c r="G400" s="3"/>
      <c r="J400" s="3"/>
      <c r="K400" s="3"/>
      <c r="L400" s="3"/>
      <c r="M400" s="3"/>
      <c r="N400" s="3"/>
      <c r="O400" s="3"/>
      <c r="P400" s="3"/>
      <c r="R400" s="3"/>
      <c r="S400" s="3"/>
      <c r="T400" s="179"/>
      <c r="U400" s="3"/>
      <c r="V400" s="3"/>
      <c r="W400" s="3"/>
      <c r="X400" s="3"/>
      <c r="AC400" s="8"/>
      <c r="AD400" s="8"/>
      <c r="AE400" s="8"/>
      <c r="AG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BE400" s="3"/>
    </row>
    <row r="401" spans="1:57" ht="92.25" customHeight="1" x14ac:dyDescent="0.25">
      <c r="A401" s="3"/>
      <c r="B401" s="3"/>
      <c r="C401" s="3"/>
      <c r="D401" s="3"/>
      <c r="E401" s="3"/>
      <c r="F401" s="3"/>
      <c r="G401" s="3"/>
      <c r="J401" s="3"/>
      <c r="K401" s="3"/>
      <c r="L401" s="3"/>
      <c r="M401" s="3"/>
      <c r="N401" s="3"/>
      <c r="O401" s="3"/>
      <c r="P401" s="3"/>
      <c r="R401" s="3"/>
      <c r="S401" s="3"/>
      <c r="T401" s="179"/>
      <c r="U401" s="3"/>
      <c r="V401" s="3"/>
      <c r="W401" s="3"/>
      <c r="X401" s="3"/>
      <c r="AC401" s="8"/>
      <c r="AD401" s="8"/>
      <c r="AE401" s="8"/>
      <c r="AG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BE401" s="3"/>
    </row>
    <row r="402" spans="1:57" ht="92.25" customHeight="1" x14ac:dyDescent="0.25">
      <c r="A402" s="3"/>
      <c r="B402" s="3"/>
      <c r="C402" s="3"/>
      <c r="D402" s="3"/>
      <c r="E402" s="3"/>
      <c r="F402" s="3"/>
      <c r="G402" s="3"/>
      <c r="J402" s="3"/>
      <c r="K402" s="3"/>
      <c r="L402" s="3"/>
      <c r="M402" s="3"/>
      <c r="N402" s="3"/>
      <c r="O402" s="3"/>
      <c r="P402" s="3"/>
      <c r="R402" s="3"/>
      <c r="S402" s="3"/>
      <c r="T402" s="179"/>
      <c r="U402" s="3"/>
      <c r="V402" s="3"/>
      <c r="W402" s="3"/>
      <c r="X402" s="3"/>
      <c r="AC402" s="8"/>
      <c r="AD402" s="8"/>
      <c r="AE402" s="8"/>
      <c r="AG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BE402" s="3"/>
    </row>
    <row r="403" spans="1:57" ht="92.25" customHeight="1" x14ac:dyDescent="0.25">
      <c r="A403" s="3"/>
      <c r="B403" s="3"/>
      <c r="C403" s="3"/>
      <c r="D403" s="3"/>
      <c r="E403" s="3"/>
      <c r="F403" s="3"/>
      <c r="G403" s="3"/>
      <c r="J403" s="3"/>
      <c r="K403" s="3"/>
      <c r="L403" s="3"/>
      <c r="M403" s="3"/>
      <c r="N403" s="3"/>
      <c r="O403" s="3"/>
      <c r="P403" s="3"/>
      <c r="R403" s="3"/>
      <c r="S403" s="3"/>
      <c r="T403" s="179"/>
      <c r="U403" s="3"/>
      <c r="V403" s="3"/>
      <c r="W403" s="3"/>
      <c r="X403" s="3"/>
      <c r="AC403" s="8"/>
      <c r="AD403" s="8"/>
      <c r="AE403" s="8"/>
      <c r="AG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BE403" s="3"/>
    </row>
    <row r="404" spans="1:57" ht="92.25" customHeight="1" x14ac:dyDescent="0.25">
      <c r="A404" s="3"/>
      <c r="B404" s="3"/>
      <c r="C404" s="3"/>
      <c r="D404" s="3"/>
      <c r="E404" s="3"/>
      <c r="F404" s="3"/>
      <c r="G404" s="3"/>
      <c r="J404" s="3"/>
      <c r="K404" s="3"/>
      <c r="L404" s="3"/>
      <c r="M404" s="3"/>
      <c r="N404" s="3"/>
      <c r="O404" s="3"/>
      <c r="P404" s="3"/>
      <c r="R404" s="3"/>
      <c r="S404" s="3"/>
      <c r="T404" s="179"/>
      <c r="U404" s="3"/>
      <c r="V404" s="3"/>
      <c r="W404" s="3"/>
      <c r="X404" s="3"/>
      <c r="AC404" s="8"/>
      <c r="AD404" s="8"/>
      <c r="AE404" s="8"/>
      <c r="AG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BE404" s="3"/>
    </row>
    <row r="405" spans="1:57" ht="92.25" customHeight="1" x14ac:dyDescent="0.25">
      <c r="A405" s="3"/>
      <c r="B405" s="3"/>
      <c r="C405" s="3"/>
      <c r="D405" s="3"/>
      <c r="E405" s="3"/>
      <c r="F405" s="3"/>
      <c r="G405" s="3"/>
      <c r="J405" s="3"/>
      <c r="K405" s="3"/>
      <c r="L405" s="3"/>
      <c r="M405" s="3"/>
      <c r="N405" s="3"/>
      <c r="O405" s="3"/>
      <c r="P405" s="3"/>
      <c r="R405" s="3"/>
      <c r="S405" s="3"/>
      <c r="T405" s="179"/>
      <c r="U405" s="3"/>
      <c r="V405" s="3"/>
      <c r="W405" s="3"/>
      <c r="X405" s="3"/>
      <c r="AC405" s="8"/>
      <c r="AD405" s="8"/>
      <c r="AE405" s="8"/>
      <c r="AG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BE405" s="3"/>
    </row>
    <row r="406" spans="1:57" ht="92.25" customHeight="1" x14ac:dyDescent="0.25">
      <c r="A406" s="3"/>
      <c r="B406" s="3"/>
      <c r="C406" s="3"/>
      <c r="D406" s="3"/>
      <c r="E406" s="3"/>
      <c r="F406" s="3"/>
      <c r="G406" s="3"/>
      <c r="J406" s="3"/>
      <c r="K406" s="3"/>
      <c r="L406" s="3"/>
      <c r="M406" s="3"/>
      <c r="N406" s="3"/>
      <c r="O406" s="3"/>
      <c r="P406" s="3"/>
      <c r="R406" s="3"/>
      <c r="S406" s="3"/>
      <c r="T406" s="179"/>
      <c r="U406" s="3"/>
      <c r="V406" s="3"/>
      <c r="W406" s="3"/>
      <c r="X406" s="3"/>
      <c r="AC406" s="8"/>
      <c r="AD406" s="8"/>
      <c r="AE406" s="8"/>
      <c r="AG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BE406" s="3"/>
    </row>
    <row r="407" spans="1:57" ht="92.25" customHeight="1" x14ac:dyDescent="0.25">
      <c r="A407" s="3"/>
      <c r="B407" s="3"/>
      <c r="C407" s="3"/>
      <c r="D407" s="3"/>
      <c r="E407" s="3"/>
      <c r="F407" s="3"/>
      <c r="G407" s="3"/>
      <c r="J407" s="3"/>
      <c r="K407" s="3"/>
      <c r="L407" s="3"/>
      <c r="M407" s="3"/>
      <c r="N407" s="3"/>
      <c r="O407" s="3"/>
      <c r="P407" s="3"/>
      <c r="R407" s="3"/>
      <c r="S407" s="3"/>
      <c r="T407" s="179"/>
      <c r="U407" s="3"/>
      <c r="V407" s="3"/>
      <c r="W407" s="3"/>
      <c r="X407" s="3"/>
      <c r="AC407" s="8"/>
      <c r="AD407" s="8"/>
      <c r="AE407" s="8"/>
      <c r="AG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BE407" s="3"/>
    </row>
    <row r="408" spans="1:57" ht="92.25" customHeight="1" x14ac:dyDescent="0.25">
      <c r="A408" s="3"/>
      <c r="B408" s="3"/>
      <c r="C408" s="3"/>
      <c r="D408" s="3"/>
      <c r="E408" s="3"/>
      <c r="F408" s="3"/>
      <c r="G408" s="3"/>
      <c r="J408" s="3"/>
      <c r="K408" s="3"/>
      <c r="L408" s="3"/>
      <c r="M408" s="3"/>
      <c r="N408" s="3"/>
      <c r="O408" s="3"/>
      <c r="P408" s="3"/>
      <c r="R408" s="3"/>
      <c r="S408" s="3"/>
      <c r="T408" s="179"/>
      <c r="U408" s="3"/>
      <c r="V408" s="3"/>
      <c r="W408" s="3"/>
      <c r="X408" s="3"/>
      <c r="AC408" s="8"/>
      <c r="AD408" s="8"/>
      <c r="AE408" s="8"/>
      <c r="AG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BE408" s="3"/>
    </row>
    <row r="409" spans="1:57" ht="92.25" customHeight="1" x14ac:dyDescent="0.25">
      <c r="A409" s="3"/>
      <c r="B409" s="3"/>
      <c r="C409" s="3"/>
      <c r="D409" s="3"/>
      <c r="E409" s="3"/>
      <c r="F409" s="3"/>
      <c r="G409" s="3"/>
      <c r="J409" s="3"/>
      <c r="K409" s="3"/>
      <c r="L409" s="3"/>
      <c r="M409" s="3"/>
      <c r="N409" s="3"/>
      <c r="O409" s="3"/>
      <c r="P409" s="3"/>
      <c r="R409" s="3"/>
      <c r="S409" s="3"/>
      <c r="T409" s="179"/>
      <c r="U409" s="3"/>
      <c r="V409" s="3"/>
      <c r="W409" s="3"/>
      <c r="X409" s="3"/>
      <c r="AC409" s="8"/>
      <c r="AD409" s="8"/>
      <c r="AE409" s="8"/>
      <c r="AG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BE409" s="3"/>
    </row>
    <row r="410" spans="1:57" ht="92.25" customHeight="1" x14ac:dyDescent="0.25">
      <c r="A410" s="3"/>
      <c r="B410" s="3"/>
      <c r="C410" s="3"/>
      <c r="D410" s="3"/>
      <c r="E410" s="3"/>
      <c r="F410" s="3"/>
      <c r="G410" s="3"/>
      <c r="J410" s="3"/>
      <c r="K410" s="3"/>
      <c r="L410" s="3"/>
      <c r="M410" s="3"/>
      <c r="N410" s="3"/>
      <c r="O410" s="3"/>
      <c r="P410" s="3"/>
      <c r="R410" s="3"/>
      <c r="S410" s="3"/>
      <c r="T410" s="179"/>
      <c r="U410" s="3"/>
      <c r="V410" s="3"/>
      <c r="W410" s="3"/>
      <c r="X410" s="3"/>
      <c r="AC410" s="8"/>
      <c r="AD410" s="8"/>
      <c r="AE410" s="8"/>
      <c r="AG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BE410" s="3"/>
    </row>
    <row r="411" spans="1:57" ht="92.25" customHeight="1" x14ac:dyDescent="0.25">
      <c r="A411" s="3"/>
      <c r="B411" s="3"/>
      <c r="C411" s="3"/>
      <c r="D411" s="3"/>
      <c r="E411" s="3"/>
      <c r="F411" s="3"/>
      <c r="G411" s="3"/>
      <c r="J411" s="3"/>
      <c r="K411" s="3"/>
      <c r="L411" s="3"/>
      <c r="M411" s="3"/>
      <c r="N411" s="3"/>
      <c r="O411" s="3"/>
      <c r="P411" s="3"/>
      <c r="R411" s="3"/>
      <c r="S411" s="3"/>
      <c r="T411" s="179"/>
      <c r="U411" s="3"/>
      <c r="V411" s="3"/>
      <c r="W411" s="3"/>
      <c r="X411" s="3"/>
      <c r="AC411" s="8"/>
      <c r="AD411" s="8"/>
      <c r="AE411" s="8"/>
      <c r="AG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BE411" s="3"/>
    </row>
    <row r="412" spans="1:57" ht="92.25" customHeight="1" x14ac:dyDescent="0.25">
      <c r="A412" s="3"/>
      <c r="B412" s="3"/>
      <c r="C412" s="3"/>
      <c r="D412" s="3"/>
      <c r="E412" s="3"/>
      <c r="F412" s="3"/>
      <c r="G412" s="3"/>
      <c r="J412" s="3"/>
      <c r="K412" s="3"/>
      <c r="L412" s="3"/>
      <c r="M412" s="3"/>
      <c r="N412" s="3"/>
      <c r="O412" s="3"/>
      <c r="P412" s="3"/>
      <c r="R412" s="3"/>
      <c r="S412" s="3"/>
      <c r="T412" s="179"/>
      <c r="U412" s="3"/>
      <c r="V412" s="3"/>
      <c r="W412" s="3"/>
      <c r="X412" s="3"/>
      <c r="AC412" s="8"/>
      <c r="AD412" s="8"/>
      <c r="AE412" s="8"/>
      <c r="AG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BE412" s="3"/>
    </row>
    <row r="413" spans="1:57" ht="92.25" customHeight="1" x14ac:dyDescent="0.25">
      <c r="A413" s="3"/>
      <c r="B413" s="3"/>
      <c r="C413" s="3"/>
      <c r="D413" s="3"/>
      <c r="E413" s="3"/>
      <c r="F413" s="3"/>
      <c r="G413" s="3"/>
      <c r="J413" s="3"/>
      <c r="K413" s="3"/>
      <c r="L413" s="3"/>
      <c r="M413" s="3"/>
      <c r="N413" s="3"/>
      <c r="O413" s="3"/>
      <c r="P413" s="3"/>
      <c r="R413" s="3"/>
      <c r="S413" s="3"/>
      <c r="T413" s="179"/>
      <c r="U413" s="3"/>
      <c r="V413" s="3"/>
      <c r="W413" s="3"/>
      <c r="X413" s="3"/>
      <c r="AC413" s="8"/>
      <c r="AD413" s="8"/>
      <c r="AE413" s="8"/>
      <c r="AG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BE413" s="3"/>
    </row>
    <row r="414" spans="1:57" ht="92.25" customHeight="1" x14ac:dyDescent="0.25">
      <c r="A414" s="3"/>
      <c r="B414" s="3"/>
      <c r="C414" s="3"/>
      <c r="D414" s="3"/>
      <c r="E414" s="3"/>
      <c r="F414" s="3"/>
      <c r="G414" s="3"/>
      <c r="J414" s="3"/>
      <c r="K414" s="3"/>
      <c r="L414" s="3"/>
      <c r="M414" s="3"/>
      <c r="N414" s="3"/>
      <c r="O414" s="3"/>
      <c r="P414" s="3"/>
      <c r="R414" s="3"/>
      <c r="S414" s="3"/>
      <c r="T414" s="179"/>
      <c r="U414" s="3"/>
      <c r="V414" s="3"/>
      <c r="W414" s="3"/>
      <c r="X414" s="3"/>
      <c r="AC414" s="8"/>
      <c r="AD414" s="8"/>
      <c r="AE414" s="8"/>
      <c r="AG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BE414" s="3"/>
    </row>
    <row r="415" spans="1:57" ht="92.25" customHeight="1" x14ac:dyDescent="0.25">
      <c r="A415" s="3"/>
      <c r="B415" s="3"/>
      <c r="C415" s="3"/>
      <c r="D415" s="3"/>
      <c r="E415" s="3"/>
      <c r="F415" s="3"/>
      <c r="G415" s="3"/>
      <c r="J415" s="3"/>
      <c r="K415" s="3"/>
      <c r="L415" s="3"/>
      <c r="M415" s="3"/>
      <c r="N415" s="3"/>
      <c r="O415" s="3"/>
      <c r="P415" s="3"/>
      <c r="R415" s="3"/>
      <c r="S415" s="3"/>
      <c r="T415" s="179"/>
      <c r="U415" s="3"/>
      <c r="V415" s="3"/>
      <c r="W415" s="3"/>
      <c r="X415" s="3"/>
      <c r="AC415" s="8"/>
      <c r="AD415" s="8"/>
      <c r="AE415" s="8"/>
      <c r="AG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BE415" s="3"/>
    </row>
    <row r="416" spans="1:57" ht="92.25" customHeight="1" x14ac:dyDescent="0.25">
      <c r="A416" s="3"/>
      <c r="B416" s="3"/>
      <c r="C416" s="3"/>
      <c r="D416" s="3"/>
      <c r="E416" s="3"/>
      <c r="F416" s="3"/>
      <c r="G416" s="3"/>
      <c r="J416" s="3"/>
      <c r="K416" s="3"/>
      <c r="L416" s="3"/>
      <c r="M416" s="3"/>
      <c r="N416" s="3"/>
      <c r="O416" s="3"/>
      <c r="P416" s="3"/>
      <c r="R416" s="3"/>
      <c r="S416" s="3"/>
      <c r="T416" s="179"/>
      <c r="U416" s="3"/>
      <c r="V416" s="3"/>
      <c r="W416" s="3"/>
      <c r="X416" s="3"/>
      <c r="AC416" s="8"/>
      <c r="AD416" s="8"/>
      <c r="AE416" s="8"/>
      <c r="AG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BE416" s="3"/>
    </row>
    <row r="417" spans="1:57" ht="92.25" customHeight="1" x14ac:dyDescent="0.25">
      <c r="A417" s="3"/>
      <c r="B417" s="3"/>
      <c r="C417" s="3"/>
      <c r="D417" s="3"/>
      <c r="E417" s="3"/>
      <c r="F417" s="3"/>
      <c r="G417" s="3"/>
      <c r="J417" s="3"/>
      <c r="K417" s="3"/>
      <c r="L417" s="3"/>
      <c r="M417" s="3"/>
      <c r="N417" s="3"/>
      <c r="O417" s="3"/>
      <c r="P417" s="3"/>
      <c r="R417" s="3"/>
      <c r="S417" s="3"/>
      <c r="T417" s="179"/>
      <c r="U417" s="3"/>
      <c r="V417" s="3"/>
      <c r="W417" s="3"/>
      <c r="X417" s="3"/>
      <c r="AC417" s="8"/>
      <c r="AD417" s="8"/>
      <c r="AE417" s="8"/>
      <c r="AG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BE417" s="3"/>
    </row>
    <row r="418" spans="1:57" ht="92.25" customHeight="1" x14ac:dyDescent="0.25">
      <c r="A418" s="3"/>
      <c r="B418" s="3"/>
      <c r="C418" s="3"/>
      <c r="D418" s="3"/>
      <c r="E418" s="3"/>
      <c r="F418" s="3"/>
      <c r="G418" s="3"/>
      <c r="J418" s="3"/>
      <c r="K418" s="3"/>
      <c r="L418" s="3"/>
      <c r="M418" s="3"/>
      <c r="N418" s="3"/>
      <c r="O418" s="3"/>
      <c r="P418" s="3"/>
      <c r="R418" s="3"/>
      <c r="S418" s="3"/>
      <c r="T418" s="179"/>
      <c r="U418" s="3"/>
      <c r="V418" s="3"/>
      <c r="W418" s="3"/>
      <c r="X418" s="3"/>
      <c r="AC418" s="8"/>
      <c r="AD418" s="8"/>
      <c r="AE418" s="8"/>
      <c r="AG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BE418" s="3"/>
    </row>
    <row r="419" spans="1:57" ht="92.25" customHeight="1" x14ac:dyDescent="0.25">
      <c r="A419" s="3"/>
      <c r="B419" s="3"/>
      <c r="C419" s="3"/>
      <c r="D419" s="3"/>
      <c r="E419" s="3"/>
      <c r="F419" s="3"/>
      <c r="G419" s="3"/>
      <c r="J419" s="3"/>
      <c r="K419" s="3"/>
      <c r="L419" s="3"/>
      <c r="M419" s="3"/>
      <c r="N419" s="3"/>
      <c r="O419" s="3"/>
      <c r="P419" s="3"/>
      <c r="R419" s="3"/>
      <c r="S419" s="3"/>
      <c r="T419" s="179"/>
      <c r="U419" s="3"/>
      <c r="V419" s="3"/>
      <c r="W419" s="3"/>
      <c r="X419" s="3"/>
      <c r="AC419" s="8"/>
      <c r="AD419" s="8"/>
      <c r="AE419" s="8"/>
      <c r="AG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BE419" s="3"/>
    </row>
    <row r="420" spans="1:57" ht="92.25" customHeight="1" x14ac:dyDescent="0.25">
      <c r="A420" s="3"/>
      <c r="B420" s="3"/>
      <c r="C420" s="3"/>
      <c r="D420" s="3"/>
      <c r="E420" s="3"/>
      <c r="F420" s="3"/>
      <c r="G420" s="3"/>
      <c r="J420" s="3"/>
      <c r="K420" s="3"/>
      <c r="L420" s="3"/>
      <c r="M420" s="3"/>
      <c r="N420" s="3"/>
      <c r="O420" s="3"/>
      <c r="P420" s="3"/>
      <c r="R420" s="3"/>
      <c r="S420" s="3"/>
      <c r="T420" s="179"/>
      <c r="U420" s="3"/>
      <c r="V420" s="3"/>
      <c r="W420" s="3"/>
      <c r="X420" s="3"/>
      <c r="AC420" s="8"/>
      <c r="AD420" s="8"/>
      <c r="AE420" s="8"/>
      <c r="AG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BE420" s="3"/>
    </row>
    <row r="421" spans="1:57" ht="92.25" customHeight="1" x14ac:dyDescent="0.25">
      <c r="A421" s="3"/>
      <c r="B421" s="3"/>
      <c r="C421" s="3"/>
      <c r="D421" s="3"/>
      <c r="E421" s="3"/>
      <c r="F421" s="3"/>
      <c r="G421" s="3"/>
      <c r="J421" s="3"/>
      <c r="K421" s="3"/>
      <c r="L421" s="3"/>
      <c r="M421" s="3"/>
      <c r="N421" s="3"/>
      <c r="O421" s="3"/>
      <c r="P421" s="3"/>
      <c r="R421" s="3"/>
      <c r="S421" s="3"/>
      <c r="T421" s="179"/>
      <c r="U421" s="3"/>
      <c r="V421" s="3"/>
      <c r="W421" s="3"/>
      <c r="X421" s="3"/>
      <c r="AC421" s="8"/>
      <c r="AD421" s="8"/>
      <c r="AE421" s="8"/>
      <c r="AG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BE421" s="3"/>
    </row>
    <row r="422" spans="1:57" ht="92.25" customHeight="1" x14ac:dyDescent="0.25">
      <c r="A422" s="3"/>
      <c r="B422" s="3"/>
      <c r="C422" s="3"/>
      <c r="D422" s="3"/>
      <c r="E422" s="3"/>
      <c r="F422" s="3"/>
      <c r="G422" s="3"/>
      <c r="J422" s="3"/>
      <c r="K422" s="3"/>
      <c r="L422" s="3"/>
      <c r="M422" s="3"/>
      <c r="N422" s="3"/>
      <c r="O422" s="3"/>
      <c r="P422" s="3"/>
      <c r="R422" s="3"/>
      <c r="S422" s="3"/>
      <c r="T422" s="179"/>
      <c r="U422" s="3"/>
      <c r="V422" s="3"/>
      <c r="W422" s="3"/>
      <c r="X422" s="3"/>
      <c r="AC422" s="8"/>
      <c r="AD422" s="8"/>
      <c r="AE422" s="8"/>
      <c r="AG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BE422" s="3"/>
    </row>
    <row r="423" spans="1:57" ht="92.25" customHeight="1" x14ac:dyDescent="0.25">
      <c r="A423" s="3"/>
      <c r="B423" s="3"/>
      <c r="C423" s="3"/>
      <c r="D423" s="3"/>
      <c r="E423" s="3"/>
      <c r="F423" s="3"/>
      <c r="G423" s="3"/>
      <c r="J423" s="3"/>
      <c r="K423" s="3"/>
      <c r="L423" s="3"/>
      <c r="M423" s="3"/>
      <c r="N423" s="3"/>
      <c r="O423" s="3"/>
      <c r="P423" s="3"/>
      <c r="R423" s="3"/>
      <c r="S423" s="3"/>
      <c r="T423" s="179"/>
      <c r="U423" s="3"/>
      <c r="V423" s="3"/>
      <c r="W423" s="3"/>
      <c r="X423" s="3"/>
      <c r="AC423" s="8"/>
      <c r="AD423" s="8"/>
      <c r="AE423" s="8"/>
      <c r="AG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BE423" s="3"/>
    </row>
    <row r="424" spans="1:57" ht="92.25" customHeight="1" x14ac:dyDescent="0.25">
      <c r="A424" s="3"/>
      <c r="B424" s="3"/>
      <c r="C424" s="3"/>
      <c r="D424" s="3"/>
      <c r="E424" s="3"/>
      <c r="F424" s="3"/>
      <c r="G424" s="3"/>
      <c r="J424" s="3"/>
      <c r="K424" s="3"/>
      <c r="L424" s="3"/>
      <c r="M424" s="3"/>
      <c r="N424" s="3"/>
      <c r="O424" s="3"/>
      <c r="P424" s="3"/>
      <c r="R424" s="3"/>
      <c r="S424" s="3"/>
      <c r="T424" s="179"/>
      <c r="U424" s="3"/>
      <c r="V424" s="3"/>
      <c r="W424" s="3"/>
      <c r="X424" s="3"/>
      <c r="AC424" s="8"/>
      <c r="AD424" s="8"/>
      <c r="AE424" s="8"/>
      <c r="AG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BE424" s="3"/>
    </row>
    <row r="425" spans="1:57" ht="92.25" customHeight="1" x14ac:dyDescent="0.25">
      <c r="A425" s="3"/>
      <c r="B425" s="3"/>
      <c r="C425" s="3"/>
      <c r="D425" s="3"/>
      <c r="E425" s="3"/>
      <c r="F425" s="3"/>
      <c r="G425" s="3"/>
      <c r="J425" s="3"/>
      <c r="K425" s="3"/>
      <c r="L425" s="3"/>
      <c r="M425" s="3"/>
      <c r="N425" s="3"/>
      <c r="O425" s="3"/>
      <c r="P425" s="3"/>
      <c r="R425" s="3"/>
      <c r="S425" s="3"/>
      <c r="T425" s="179"/>
      <c r="U425" s="3"/>
      <c r="V425" s="3"/>
      <c r="W425" s="3"/>
      <c r="X425" s="3"/>
      <c r="AC425" s="8"/>
      <c r="AD425" s="8"/>
      <c r="AE425" s="8"/>
      <c r="AG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BE425" s="3"/>
    </row>
    <row r="426" spans="1:57" ht="92.25" customHeight="1" x14ac:dyDescent="0.25">
      <c r="A426" s="3"/>
      <c r="B426" s="3"/>
      <c r="C426" s="3"/>
      <c r="D426" s="3"/>
      <c r="E426" s="3"/>
      <c r="F426" s="3"/>
      <c r="G426" s="3"/>
      <c r="J426" s="3"/>
      <c r="K426" s="3"/>
      <c r="L426" s="3"/>
      <c r="M426" s="3"/>
      <c r="N426" s="3"/>
      <c r="O426" s="3"/>
      <c r="P426" s="3"/>
      <c r="R426" s="3"/>
      <c r="S426" s="3"/>
      <c r="T426" s="179"/>
      <c r="U426" s="3"/>
      <c r="V426" s="3"/>
      <c r="W426" s="3"/>
      <c r="X426" s="3"/>
      <c r="AC426" s="8"/>
      <c r="AD426" s="8"/>
      <c r="AE426" s="8"/>
      <c r="AG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BE426" s="3"/>
    </row>
    <row r="427" spans="1:57" ht="92.25" customHeight="1" x14ac:dyDescent="0.25">
      <c r="A427" s="3"/>
      <c r="B427" s="3"/>
      <c r="C427" s="3"/>
      <c r="D427" s="3"/>
      <c r="E427" s="3"/>
      <c r="F427" s="3"/>
      <c r="G427" s="3"/>
      <c r="J427" s="3"/>
      <c r="K427" s="3"/>
      <c r="L427" s="3"/>
      <c r="M427" s="3"/>
      <c r="N427" s="3"/>
      <c r="O427" s="3"/>
      <c r="P427" s="3"/>
      <c r="R427" s="3"/>
      <c r="S427" s="3"/>
      <c r="T427" s="179"/>
      <c r="U427" s="3"/>
      <c r="V427" s="3"/>
      <c r="W427" s="3"/>
      <c r="X427" s="3"/>
      <c r="AC427" s="8"/>
      <c r="AD427" s="8"/>
      <c r="AE427" s="8"/>
      <c r="AG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BE427" s="3"/>
    </row>
    <row r="428" spans="1:57" ht="92.25" customHeight="1" x14ac:dyDescent="0.25">
      <c r="A428" s="3"/>
      <c r="B428" s="3"/>
      <c r="C428" s="3"/>
      <c r="D428" s="3"/>
      <c r="E428" s="3"/>
      <c r="F428" s="3"/>
      <c r="G428" s="3"/>
      <c r="J428" s="3"/>
      <c r="K428" s="3"/>
      <c r="L428" s="3"/>
      <c r="M428" s="3"/>
      <c r="N428" s="3"/>
      <c r="O428" s="3"/>
      <c r="P428" s="3"/>
      <c r="R428" s="3"/>
      <c r="S428" s="3"/>
      <c r="T428" s="179"/>
      <c r="U428" s="3"/>
      <c r="V428" s="3"/>
      <c r="W428" s="3"/>
      <c r="X428" s="3"/>
      <c r="AC428" s="8"/>
      <c r="AD428" s="8"/>
      <c r="AE428" s="8"/>
      <c r="AG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BE428" s="3"/>
    </row>
    <row r="429" spans="1:57" ht="92.25" customHeight="1" x14ac:dyDescent="0.25">
      <c r="A429" s="3"/>
      <c r="B429" s="3"/>
      <c r="C429" s="3"/>
      <c r="D429" s="3"/>
      <c r="E429" s="3"/>
      <c r="F429" s="3"/>
      <c r="G429" s="3"/>
      <c r="J429" s="3"/>
      <c r="K429" s="3"/>
      <c r="L429" s="3"/>
      <c r="M429" s="3"/>
      <c r="N429" s="3"/>
      <c r="O429" s="3"/>
      <c r="P429" s="3"/>
      <c r="R429" s="3"/>
      <c r="S429" s="3"/>
      <c r="T429" s="179"/>
      <c r="U429" s="3"/>
      <c r="V429" s="3"/>
      <c r="W429" s="3"/>
      <c r="X429" s="3"/>
      <c r="AC429" s="8"/>
      <c r="AD429" s="8"/>
      <c r="AE429" s="8"/>
      <c r="AG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BE429" s="3"/>
    </row>
    <row r="430" spans="1:57" ht="92.25" customHeight="1" x14ac:dyDescent="0.25">
      <c r="A430" s="3"/>
      <c r="B430" s="3"/>
      <c r="C430" s="3"/>
      <c r="D430" s="3"/>
      <c r="E430" s="3"/>
      <c r="F430" s="3"/>
      <c r="G430" s="3"/>
      <c r="J430" s="3"/>
      <c r="K430" s="3"/>
      <c r="L430" s="3"/>
      <c r="M430" s="3"/>
      <c r="N430" s="3"/>
      <c r="O430" s="3"/>
      <c r="P430" s="3"/>
      <c r="R430" s="3"/>
      <c r="S430" s="3"/>
      <c r="T430" s="179"/>
      <c r="U430" s="3"/>
      <c r="V430" s="3"/>
      <c r="W430" s="3"/>
      <c r="X430" s="3"/>
      <c r="AC430" s="8"/>
      <c r="AD430" s="8"/>
      <c r="AE430" s="8"/>
      <c r="AG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BE430" s="3"/>
    </row>
    <row r="431" spans="1:57" ht="92.25" customHeight="1" x14ac:dyDescent="0.25">
      <c r="A431" s="3"/>
      <c r="B431" s="3"/>
      <c r="C431" s="3"/>
      <c r="D431" s="3"/>
      <c r="E431" s="3"/>
      <c r="F431" s="3"/>
      <c r="G431" s="3"/>
      <c r="J431" s="3"/>
      <c r="K431" s="3"/>
      <c r="L431" s="3"/>
      <c r="M431" s="3"/>
      <c r="N431" s="3"/>
      <c r="O431" s="3"/>
      <c r="P431" s="3"/>
      <c r="R431" s="3"/>
      <c r="S431" s="3"/>
      <c r="T431" s="179"/>
      <c r="U431" s="3"/>
      <c r="V431" s="3"/>
      <c r="W431" s="3"/>
      <c r="X431" s="3"/>
      <c r="AC431" s="8"/>
      <c r="AD431" s="8"/>
      <c r="AE431" s="8"/>
      <c r="AG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BE431" s="3"/>
    </row>
    <row r="432" spans="1:57" ht="92.25" customHeight="1" x14ac:dyDescent="0.25">
      <c r="A432" s="3"/>
      <c r="B432" s="3"/>
      <c r="C432" s="3"/>
      <c r="D432" s="3"/>
      <c r="E432" s="3"/>
      <c r="F432" s="3"/>
      <c r="G432" s="3"/>
      <c r="J432" s="3"/>
      <c r="K432" s="3"/>
      <c r="L432" s="3"/>
      <c r="M432" s="3"/>
      <c r="N432" s="3"/>
      <c r="O432" s="3"/>
      <c r="P432" s="3"/>
      <c r="R432" s="3"/>
      <c r="S432" s="3"/>
      <c r="T432" s="179"/>
      <c r="U432" s="3"/>
      <c r="V432" s="3"/>
      <c r="W432" s="3"/>
      <c r="X432" s="3"/>
      <c r="AC432" s="8"/>
      <c r="AD432" s="8"/>
      <c r="AE432" s="8"/>
      <c r="AG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BE432" s="3"/>
    </row>
    <row r="433" spans="1:57" ht="92.25" customHeight="1" x14ac:dyDescent="0.25">
      <c r="A433" s="3"/>
      <c r="B433" s="3"/>
      <c r="C433" s="3"/>
      <c r="D433" s="3"/>
      <c r="E433" s="3"/>
      <c r="F433" s="3"/>
      <c r="G433" s="3"/>
      <c r="J433" s="3"/>
      <c r="K433" s="3"/>
      <c r="L433" s="3"/>
      <c r="M433" s="3"/>
      <c r="N433" s="3"/>
      <c r="O433" s="3"/>
      <c r="P433" s="3"/>
      <c r="R433" s="3"/>
      <c r="S433" s="3"/>
      <c r="T433" s="179"/>
      <c r="U433" s="3"/>
      <c r="V433" s="3"/>
      <c r="W433" s="3"/>
      <c r="X433" s="3"/>
      <c r="AC433" s="8"/>
      <c r="AD433" s="8"/>
      <c r="AE433" s="8"/>
      <c r="AG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BE433" s="3"/>
    </row>
    <row r="434" spans="1:57" ht="92.25" customHeight="1" x14ac:dyDescent="0.25">
      <c r="A434" s="3"/>
      <c r="B434" s="3"/>
      <c r="C434" s="3"/>
      <c r="D434" s="3"/>
      <c r="E434" s="3"/>
      <c r="F434" s="3"/>
      <c r="G434" s="3"/>
      <c r="J434" s="3"/>
      <c r="K434" s="3"/>
      <c r="L434" s="3"/>
      <c r="M434" s="3"/>
      <c r="N434" s="3"/>
      <c r="O434" s="3"/>
      <c r="P434" s="3"/>
      <c r="R434" s="3"/>
      <c r="S434" s="3"/>
      <c r="T434" s="179"/>
      <c r="U434" s="3"/>
      <c r="V434" s="3"/>
      <c r="W434" s="3"/>
      <c r="X434" s="3"/>
      <c r="AC434" s="8"/>
      <c r="AD434" s="8"/>
      <c r="AE434" s="8"/>
      <c r="AG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BE434" s="3"/>
    </row>
    <row r="435" spans="1:57" ht="92.25" customHeight="1" x14ac:dyDescent="0.25">
      <c r="A435" s="3"/>
      <c r="B435" s="3"/>
      <c r="C435" s="3"/>
      <c r="D435" s="3"/>
      <c r="E435" s="3"/>
      <c r="F435" s="3"/>
      <c r="G435" s="3"/>
      <c r="J435" s="3"/>
      <c r="K435" s="3"/>
      <c r="L435" s="3"/>
      <c r="M435" s="3"/>
      <c r="N435" s="3"/>
      <c r="O435" s="3"/>
      <c r="P435" s="3"/>
      <c r="R435" s="3"/>
      <c r="S435" s="3"/>
      <c r="T435" s="179"/>
      <c r="U435" s="3"/>
      <c r="V435" s="3"/>
      <c r="W435" s="3"/>
      <c r="X435" s="3"/>
      <c r="AC435" s="8"/>
      <c r="AD435" s="8"/>
      <c r="AE435" s="8"/>
      <c r="AG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BE435" s="3"/>
    </row>
    <row r="436" spans="1:57" ht="92.25" customHeight="1" x14ac:dyDescent="0.25">
      <c r="A436" s="3"/>
      <c r="B436" s="3"/>
      <c r="C436" s="3"/>
      <c r="D436" s="3"/>
      <c r="E436" s="3"/>
      <c r="F436" s="3"/>
      <c r="G436" s="3"/>
      <c r="J436" s="3"/>
      <c r="K436" s="3"/>
      <c r="L436" s="3"/>
      <c r="M436" s="3"/>
      <c r="N436" s="3"/>
      <c r="O436" s="3"/>
      <c r="P436" s="3"/>
      <c r="R436" s="3"/>
      <c r="S436" s="3"/>
      <c r="T436" s="179"/>
      <c r="U436" s="3"/>
      <c r="V436" s="3"/>
      <c r="W436" s="3"/>
      <c r="X436" s="3"/>
      <c r="AC436" s="8"/>
      <c r="AD436" s="8"/>
      <c r="AE436" s="8"/>
      <c r="AG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BE436" s="3"/>
    </row>
    <row r="437" spans="1:57" ht="92.25" customHeight="1" x14ac:dyDescent="0.25">
      <c r="A437" s="3"/>
      <c r="B437" s="3"/>
      <c r="C437" s="3"/>
      <c r="D437" s="3"/>
      <c r="E437" s="3"/>
      <c r="F437" s="3"/>
      <c r="G437" s="3"/>
      <c r="J437" s="3"/>
      <c r="K437" s="3"/>
      <c r="L437" s="3"/>
      <c r="M437" s="3"/>
      <c r="N437" s="3"/>
      <c r="O437" s="3"/>
      <c r="P437" s="3"/>
      <c r="R437" s="3"/>
      <c r="S437" s="3"/>
      <c r="T437" s="179"/>
      <c r="U437" s="3"/>
      <c r="V437" s="3"/>
      <c r="W437" s="3"/>
      <c r="X437" s="3"/>
      <c r="AC437" s="8"/>
      <c r="AD437" s="8"/>
      <c r="AE437" s="8"/>
      <c r="AG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BE437" s="3"/>
    </row>
    <row r="438" spans="1:57" ht="92.25" customHeight="1" x14ac:dyDescent="0.25">
      <c r="A438" s="3"/>
      <c r="B438" s="3"/>
      <c r="C438" s="3"/>
      <c r="D438" s="3"/>
      <c r="E438" s="3"/>
      <c r="F438" s="3"/>
      <c r="G438" s="3"/>
      <c r="J438" s="3"/>
      <c r="K438" s="3"/>
      <c r="L438" s="3"/>
      <c r="M438" s="3"/>
      <c r="N438" s="3"/>
      <c r="O438" s="3"/>
      <c r="P438" s="3"/>
      <c r="R438" s="3"/>
      <c r="S438" s="3"/>
      <c r="T438" s="179"/>
      <c r="U438" s="3"/>
      <c r="V438" s="3"/>
      <c r="W438" s="3"/>
      <c r="X438" s="3"/>
      <c r="AC438" s="8"/>
      <c r="AD438" s="8"/>
      <c r="AE438" s="8"/>
      <c r="AG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BE438" s="3"/>
    </row>
    <row r="439" spans="1:57" ht="92.25" customHeight="1" x14ac:dyDescent="0.25">
      <c r="A439" s="3"/>
      <c r="B439" s="3"/>
      <c r="C439" s="3"/>
      <c r="D439" s="3"/>
      <c r="E439" s="3"/>
      <c r="F439" s="3"/>
      <c r="G439" s="3"/>
      <c r="J439" s="3"/>
      <c r="K439" s="3"/>
      <c r="L439" s="3"/>
      <c r="M439" s="3"/>
      <c r="N439" s="3"/>
      <c r="O439" s="3"/>
      <c r="P439" s="3"/>
      <c r="R439" s="3"/>
      <c r="S439" s="3"/>
      <c r="T439" s="179"/>
      <c r="U439" s="3"/>
      <c r="V439" s="3"/>
      <c r="W439" s="3"/>
      <c r="X439" s="3"/>
      <c r="AC439" s="8"/>
      <c r="AD439" s="8"/>
      <c r="AE439" s="8"/>
      <c r="AG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BE439" s="3"/>
    </row>
    <row r="440" spans="1:57" ht="92.25" customHeight="1" x14ac:dyDescent="0.25">
      <c r="A440" s="3"/>
      <c r="B440" s="3"/>
      <c r="C440" s="3"/>
      <c r="D440" s="3"/>
      <c r="E440" s="3"/>
      <c r="F440" s="3"/>
      <c r="G440" s="3"/>
      <c r="J440" s="3"/>
      <c r="K440" s="3"/>
      <c r="L440" s="3"/>
      <c r="M440" s="3"/>
      <c r="N440" s="3"/>
      <c r="O440" s="3"/>
      <c r="P440" s="3"/>
      <c r="R440" s="3"/>
      <c r="S440" s="3"/>
      <c r="T440" s="179"/>
      <c r="U440" s="3"/>
      <c r="V440" s="3"/>
      <c r="W440" s="3"/>
      <c r="X440" s="3"/>
      <c r="AC440" s="8"/>
      <c r="AD440" s="8"/>
      <c r="AE440" s="8"/>
      <c r="AG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BE440" s="3"/>
    </row>
    <row r="441" spans="1:57" ht="92.25" customHeight="1" x14ac:dyDescent="0.25">
      <c r="A441" s="3"/>
      <c r="B441" s="3"/>
      <c r="C441" s="3"/>
      <c r="D441" s="3"/>
      <c r="E441" s="3"/>
      <c r="F441" s="3"/>
      <c r="G441" s="3"/>
      <c r="J441" s="3"/>
      <c r="K441" s="3"/>
      <c r="L441" s="3"/>
      <c r="M441" s="3"/>
      <c r="N441" s="3"/>
      <c r="O441" s="3"/>
      <c r="P441" s="3"/>
      <c r="R441" s="3"/>
      <c r="S441" s="3"/>
      <c r="T441" s="179"/>
      <c r="U441" s="3"/>
      <c r="V441" s="3"/>
      <c r="W441" s="3"/>
      <c r="X441" s="3"/>
      <c r="AC441" s="8"/>
      <c r="AD441" s="8"/>
      <c r="AE441" s="8"/>
      <c r="AG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BE441" s="3"/>
    </row>
    <row r="442" spans="1:57" ht="92.25" customHeight="1" x14ac:dyDescent="0.25">
      <c r="A442" s="3"/>
      <c r="B442" s="3"/>
      <c r="C442" s="3"/>
      <c r="D442" s="3"/>
      <c r="E442" s="3"/>
      <c r="F442" s="3"/>
      <c r="G442" s="3"/>
      <c r="J442" s="3"/>
      <c r="K442" s="3"/>
      <c r="L442" s="3"/>
      <c r="M442" s="3"/>
      <c r="N442" s="3"/>
      <c r="O442" s="3"/>
      <c r="P442" s="3"/>
      <c r="R442" s="3"/>
      <c r="S442" s="3"/>
      <c r="T442" s="179"/>
      <c r="U442" s="3"/>
      <c r="V442" s="3"/>
      <c r="W442" s="3"/>
      <c r="X442" s="3"/>
      <c r="AC442" s="8"/>
      <c r="AD442" s="8"/>
      <c r="AE442" s="8"/>
      <c r="AG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BE442" s="3"/>
    </row>
    <row r="443" spans="1:57" ht="92.25" customHeight="1" x14ac:dyDescent="0.25">
      <c r="A443" s="3"/>
      <c r="B443" s="3"/>
      <c r="C443" s="3"/>
      <c r="D443" s="3"/>
      <c r="E443" s="3"/>
      <c r="F443" s="3"/>
      <c r="G443" s="3"/>
      <c r="J443" s="3"/>
      <c r="K443" s="3"/>
      <c r="L443" s="3"/>
      <c r="M443" s="3"/>
      <c r="N443" s="3"/>
      <c r="O443" s="3"/>
      <c r="P443" s="3"/>
      <c r="R443" s="3"/>
      <c r="S443" s="3"/>
      <c r="T443" s="179"/>
      <c r="U443" s="3"/>
      <c r="V443" s="3"/>
      <c r="W443" s="3"/>
      <c r="X443" s="3"/>
      <c r="AC443" s="8"/>
      <c r="AD443" s="8"/>
      <c r="AE443" s="8"/>
      <c r="AG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BE443" s="3"/>
    </row>
    <row r="444" spans="1:57" ht="92.25" customHeight="1" x14ac:dyDescent="0.25">
      <c r="A444" s="3"/>
      <c r="B444" s="3"/>
      <c r="C444" s="3"/>
      <c r="D444" s="3"/>
      <c r="E444" s="3"/>
      <c r="F444" s="3"/>
      <c r="G444" s="3"/>
      <c r="J444" s="3"/>
      <c r="K444" s="3"/>
      <c r="L444" s="3"/>
      <c r="M444" s="3"/>
      <c r="N444" s="3"/>
      <c r="O444" s="3"/>
      <c r="P444" s="3"/>
      <c r="R444" s="3"/>
      <c r="S444" s="3"/>
      <c r="T444" s="179"/>
      <c r="U444" s="3"/>
      <c r="V444" s="3"/>
      <c r="W444" s="3"/>
      <c r="X444" s="3"/>
      <c r="AC444" s="8"/>
      <c r="AD444" s="8"/>
      <c r="AE444" s="8"/>
      <c r="AG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BE444" s="3"/>
    </row>
    <row r="445" spans="1:57" ht="92.25" customHeight="1" x14ac:dyDescent="0.25">
      <c r="A445" s="3"/>
      <c r="B445" s="3"/>
      <c r="C445" s="3"/>
      <c r="D445" s="3"/>
      <c r="E445" s="3"/>
      <c r="F445" s="3"/>
      <c r="G445" s="3"/>
      <c r="J445" s="3"/>
      <c r="K445" s="3"/>
      <c r="L445" s="3"/>
      <c r="M445" s="3"/>
      <c r="N445" s="3"/>
      <c r="O445" s="3"/>
      <c r="P445" s="3"/>
      <c r="R445" s="3"/>
      <c r="S445" s="3"/>
      <c r="T445" s="179"/>
      <c r="U445" s="3"/>
      <c r="V445" s="3"/>
      <c r="W445" s="3"/>
      <c r="X445" s="3"/>
      <c r="AC445" s="8"/>
      <c r="AD445" s="8"/>
      <c r="AE445" s="8"/>
      <c r="AG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BE445" s="3"/>
    </row>
    <row r="446" spans="1:57" ht="92.25" customHeight="1" x14ac:dyDescent="0.25">
      <c r="A446" s="3"/>
      <c r="B446" s="3"/>
      <c r="C446" s="3"/>
      <c r="D446" s="3"/>
      <c r="E446" s="3"/>
      <c r="F446" s="3"/>
      <c r="G446" s="3"/>
      <c r="J446" s="3"/>
      <c r="K446" s="3"/>
      <c r="L446" s="3"/>
      <c r="M446" s="3"/>
      <c r="N446" s="3"/>
      <c r="O446" s="3"/>
      <c r="P446" s="3"/>
      <c r="R446" s="3"/>
      <c r="S446" s="3"/>
      <c r="T446" s="179"/>
      <c r="U446" s="3"/>
      <c r="V446" s="3"/>
      <c r="W446" s="3"/>
      <c r="X446" s="3"/>
      <c r="AC446" s="8"/>
      <c r="AD446" s="8"/>
      <c r="AE446" s="8"/>
      <c r="AG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BE446" s="3"/>
    </row>
    <row r="447" spans="1:57" ht="92.25" customHeight="1" x14ac:dyDescent="0.25">
      <c r="A447" s="3"/>
      <c r="B447" s="3"/>
      <c r="C447" s="3"/>
      <c r="D447" s="3"/>
      <c r="E447" s="3"/>
      <c r="F447" s="3"/>
      <c r="G447" s="3"/>
      <c r="J447" s="3"/>
      <c r="K447" s="3"/>
      <c r="L447" s="3"/>
      <c r="M447" s="3"/>
      <c r="N447" s="3"/>
      <c r="O447" s="3"/>
      <c r="P447" s="3"/>
      <c r="R447" s="3"/>
      <c r="S447" s="3"/>
      <c r="T447" s="179"/>
      <c r="U447" s="3"/>
      <c r="V447" s="3"/>
      <c r="W447" s="3"/>
      <c r="X447" s="3"/>
      <c r="AC447" s="8"/>
      <c r="AD447" s="8"/>
      <c r="AE447" s="8"/>
      <c r="AG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BE447" s="3"/>
    </row>
    <row r="448" spans="1:57" ht="92.25" customHeight="1" x14ac:dyDescent="0.25">
      <c r="A448" s="3"/>
      <c r="B448" s="3"/>
      <c r="C448" s="3"/>
      <c r="D448" s="3"/>
      <c r="E448" s="3"/>
      <c r="F448" s="3"/>
      <c r="G448" s="3"/>
      <c r="J448" s="3"/>
      <c r="K448" s="3"/>
      <c r="L448" s="3"/>
      <c r="M448" s="3"/>
      <c r="N448" s="3"/>
      <c r="O448" s="3"/>
      <c r="P448" s="3"/>
      <c r="R448" s="3"/>
      <c r="S448" s="3"/>
      <c r="T448" s="179"/>
      <c r="U448" s="3"/>
      <c r="V448" s="3"/>
      <c r="W448" s="3"/>
      <c r="X448" s="3"/>
      <c r="AC448" s="8"/>
      <c r="AD448" s="8"/>
      <c r="AE448" s="8"/>
      <c r="AG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BE448" s="3"/>
    </row>
    <row r="449" spans="1:57" ht="92.25" customHeight="1" x14ac:dyDescent="0.25">
      <c r="A449" s="3"/>
      <c r="B449" s="3"/>
      <c r="C449" s="3"/>
      <c r="D449" s="3"/>
      <c r="E449" s="3"/>
      <c r="F449" s="3"/>
      <c r="G449" s="3"/>
      <c r="J449" s="3"/>
      <c r="K449" s="3"/>
      <c r="L449" s="3"/>
      <c r="M449" s="3"/>
      <c r="N449" s="3"/>
      <c r="O449" s="3"/>
      <c r="P449" s="3"/>
      <c r="R449" s="3"/>
      <c r="S449" s="3"/>
      <c r="T449" s="179"/>
      <c r="U449" s="3"/>
      <c r="V449" s="3"/>
      <c r="W449" s="3"/>
      <c r="X449" s="3"/>
      <c r="AC449" s="8"/>
      <c r="AD449" s="8"/>
      <c r="AE449" s="8"/>
      <c r="AG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BE449" s="3"/>
    </row>
    <row r="450" spans="1:57" ht="92.25" customHeight="1" x14ac:dyDescent="0.25">
      <c r="A450" s="3"/>
      <c r="B450" s="3"/>
      <c r="C450" s="3"/>
      <c r="D450" s="3"/>
      <c r="E450" s="3"/>
      <c r="F450" s="3"/>
      <c r="G450" s="3"/>
      <c r="J450" s="3"/>
      <c r="K450" s="3"/>
      <c r="L450" s="3"/>
      <c r="M450" s="3"/>
      <c r="N450" s="3"/>
      <c r="O450" s="3"/>
      <c r="P450" s="3"/>
      <c r="R450" s="3"/>
      <c r="S450" s="3"/>
      <c r="T450" s="179"/>
      <c r="U450" s="3"/>
      <c r="V450" s="3"/>
      <c r="W450" s="3"/>
      <c r="X450" s="3"/>
      <c r="AC450" s="8"/>
      <c r="AD450" s="8"/>
      <c r="AE450" s="8"/>
      <c r="AG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BE450" s="3"/>
    </row>
    <row r="451" spans="1:57" ht="92.25" customHeight="1" x14ac:dyDescent="0.25">
      <c r="A451" s="3"/>
      <c r="B451" s="3"/>
      <c r="C451" s="3"/>
      <c r="D451" s="3"/>
      <c r="E451" s="3"/>
      <c r="F451" s="3"/>
      <c r="G451" s="3"/>
      <c r="J451" s="3"/>
      <c r="K451" s="3"/>
      <c r="L451" s="3"/>
      <c r="M451" s="3"/>
      <c r="N451" s="3"/>
      <c r="O451" s="3"/>
      <c r="P451" s="3"/>
      <c r="R451" s="3"/>
      <c r="S451" s="3"/>
      <c r="T451" s="179"/>
      <c r="U451" s="3"/>
      <c r="V451" s="3"/>
      <c r="W451" s="3"/>
      <c r="X451" s="3"/>
      <c r="AC451" s="8"/>
      <c r="AD451" s="8"/>
      <c r="AE451" s="8"/>
      <c r="AG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BE451" s="3"/>
    </row>
    <row r="452" spans="1:57" ht="92.25" customHeight="1" x14ac:dyDescent="0.25">
      <c r="A452" s="3"/>
      <c r="B452" s="3"/>
      <c r="C452" s="3"/>
      <c r="D452" s="3"/>
      <c r="E452" s="3"/>
      <c r="F452" s="3"/>
      <c r="G452" s="3"/>
      <c r="J452" s="3"/>
      <c r="K452" s="3"/>
      <c r="L452" s="3"/>
      <c r="M452" s="3"/>
      <c r="N452" s="3"/>
      <c r="O452" s="3"/>
      <c r="P452" s="3"/>
      <c r="R452" s="3"/>
      <c r="S452" s="3"/>
      <c r="T452" s="179"/>
      <c r="U452" s="3"/>
      <c r="V452" s="3"/>
      <c r="W452" s="3"/>
      <c r="X452" s="3"/>
      <c r="AC452" s="8"/>
      <c r="AD452" s="8"/>
      <c r="AE452" s="8"/>
      <c r="AG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BE452" s="3"/>
    </row>
    <row r="453" spans="1:57" ht="92.25" customHeight="1" x14ac:dyDescent="0.25">
      <c r="A453" s="3"/>
      <c r="B453" s="3"/>
      <c r="C453" s="3"/>
      <c r="D453" s="3"/>
      <c r="E453" s="3"/>
      <c r="F453" s="3"/>
      <c r="G453" s="3"/>
      <c r="J453" s="3"/>
      <c r="K453" s="3"/>
      <c r="L453" s="3"/>
      <c r="M453" s="3"/>
      <c r="N453" s="3"/>
      <c r="O453" s="3"/>
      <c r="P453" s="3"/>
      <c r="R453" s="3"/>
      <c r="S453" s="3"/>
      <c r="T453" s="179"/>
      <c r="U453" s="3"/>
      <c r="V453" s="3"/>
      <c r="W453" s="3"/>
      <c r="X453" s="3"/>
      <c r="AC453" s="8"/>
      <c r="AD453" s="8"/>
      <c r="AE453" s="8"/>
      <c r="AG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BE453" s="3"/>
    </row>
    <row r="454" spans="1:57" ht="92.25" customHeight="1" x14ac:dyDescent="0.25">
      <c r="A454" s="3"/>
      <c r="B454" s="3"/>
      <c r="C454" s="3"/>
      <c r="D454" s="3"/>
      <c r="E454" s="3"/>
      <c r="F454" s="3"/>
      <c r="G454" s="3"/>
      <c r="J454" s="3"/>
      <c r="K454" s="3"/>
      <c r="L454" s="3"/>
      <c r="M454" s="3"/>
      <c r="N454" s="3"/>
      <c r="O454" s="3"/>
      <c r="P454" s="3"/>
      <c r="R454" s="3"/>
      <c r="S454" s="3"/>
      <c r="T454" s="179"/>
      <c r="U454" s="3"/>
      <c r="V454" s="3"/>
      <c r="W454" s="3"/>
      <c r="X454" s="3"/>
      <c r="AC454" s="8"/>
      <c r="AD454" s="8"/>
      <c r="AE454" s="8"/>
      <c r="AG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BE454" s="3"/>
    </row>
    <row r="455" spans="1:57" ht="92.25" customHeight="1" x14ac:dyDescent="0.25">
      <c r="A455" s="3"/>
      <c r="B455" s="3"/>
      <c r="C455" s="3"/>
      <c r="D455" s="3"/>
      <c r="E455" s="3"/>
      <c r="F455" s="3"/>
      <c r="G455" s="3"/>
      <c r="J455" s="3"/>
      <c r="K455" s="3"/>
      <c r="L455" s="3"/>
      <c r="M455" s="3"/>
      <c r="N455" s="3"/>
      <c r="O455" s="3"/>
      <c r="P455" s="3"/>
      <c r="R455" s="3"/>
      <c r="S455" s="3"/>
      <c r="T455" s="179"/>
      <c r="U455" s="3"/>
      <c r="V455" s="3"/>
      <c r="W455" s="3"/>
      <c r="X455" s="3"/>
      <c r="AC455" s="8"/>
      <c r="AD455" s="8"/>
      <c r="AE455" s="8"/>
      <c r="AG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BE455" s="3"/>
    </row>
    <row r="456" spans="1:57" ht="92.25" customHeight="1" x14ac:dyDescent="0.25">
      <c r="A456" s="3"/>
      <c r="B456" s="3"/>
      <c r="C456" s="3"/>
      <c r="D456" s="3"/>
      <c r="E456" s="3"/>
      <c r="F456" s="3"/>
      <c r="G456" s="3"/>
      <c r="J456" s="3"/>
      <c r="K456" s="3"/>
      <c r="L456" s="3"/>
      <c r="M456" s="3"/>
      <c r="N456" s="3"/>
      <c r="O456" s="3"/>
      <c r="P456" s="3"/>
      <c r="R456" s="3"/>
      <c r="S456" s="3"/>
      <c r="T456" s="179"/>
      <c r="U456" s="3"/>
      <c r="V456" s="3"/>
      <c r="W456" s="3"/>
      <c r="X456" s="3"/>
      <c r="AC456" s="8"/>
      <c r="AD456" s="8"/>
      <c r="AE456" s="8"/>
      <c r="AG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BE456" s="3"/>
    </row>
    <row r="457" spans="1:57" ht="92.25" customHeight="1" x14ac:dyDescent="0.25">
      <c r="A457" s="3"/>
      <c r="B457" s="3"/>
      <c r="C457" s="3"/>
      <c r="D457" s="3"/>
      <c r="E457" s="3"/>
      <c r="F457" s="3"/>
      <c r="G457" s="3"/>
      <c r="J457" s="3"/>
      <c r="K457" s="3"/>
      <c r="L457" s="3"/>
      <c r="M457" s="3"/>
      <c r="N457" s="3"/>
      <c r="O457" s="3"/>
      <c r="P457" s="3"/>
      <c r="R457" s="3"/>
      <c r="S457" s="3"/>
      <c r="T457" s="179"/>
      <c r="U457" s="3"/>
      <c r="V457" s="3"/>
      <c r="W457" s="3"/>
      <c r="X457" s="3"/>
      <c r="AC457" s="8"/>
      <c r="AD457" s="8"/>
      <c r="AE457" s="8"/>
      <c r="AG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BE457" s="3"/>
    </row>
    <row r="458" spans="1:57" ht="92.25" customHeight="1" x14ac:dyDescent="0.25">
      <c r="A458" s="3"/>
      <c r="B458" s="3"/>
      <c r="C458" s="3"/>
      <c r="D458" s="3"/>
      <c r="E458" s="3"/>
      <c r="F458" s="3"/>
      <c r="G458" s="3"/>
      <c r="J458" s="3"/>
      <c r="K458" s="3"/>
      <c r="L458" s="3"/>
      <c r="M458" s="3"/>
      <c r="N458" s="3"/>
      <c r="O458" s="3"/>
      <c r="P458" s="3"/>
      <c r="R458" s="3"/>
      <c r="S458" s="3"/>
      <c r="T458" s="179"/>
      <c r="U458" s="3"/>
      <c r="V458" s="3"/>
      <c r="W458" s="3"/>
      <c r="X458" s="3"/>
      <c r="AC458" s="8"/>
      <c r="AD458" s="8"/>
      <c r="AE458" s="8"/>
      <c r="AG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BE458" s="3"/>
    </row>
    <row r="459" spans="1:57" ht="92.25" customHeight="1" x14ac:dyDescent="0.25">
      <c r="A459" s="3"/>
      <c r="B459" s="3"/>
      <c r="C459" s="3"/>
      <c r="D459" s="3"/>
      <c r="E459" s="3"/>
      <c r="F459" s="3"/>
      <c r="G459" s="3"/>
      <c r="J459" s="3"/>
      <c r="K459" s="3"/>
      <c r="L459" s="3"/>
      <c r="M459" s="3"/>
      <c r="N459" s="3"/>
      <c r="O459" s="3"/>
      <c r="P459" s="3"/>
      <c r="R459" s="3"/>
      <c r="S459" s="3"/>
      <c r="T459" s="179"/>
      <c r="U459" s="3"/>
      <c r="V459" s="3"/>
      <c r="W459" s="3"/>
      <c r="X459" s="3"/>
      <c r="AC459" s="8"/>
      <c r="AD459" s="8"/>
      <c r="AE459" s="8"/>
      <c r="AG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BE459" s="3"/>
    </row>
    <row r="460" spans="1:57" ht="92.25" customHeight="1" x14ac:dyDescent="0.25">
      <c r="A460" s="3"/>
      <c r="B460" s="3"/>
      <c r="C460" s="3"/>
      <c r="D460" s="3"/>
      <c r="E460" s="3"/>
      <c r="F460" s="3"/>
      <c r="G460" s="3"/>
      <c r="J460" s="3"/>
      <c r="K460" s="3"/>
      <c r="L460" s="3"/>
      <c r="M460" s="3"/>
      <c r="N460" s="3"/>
      <c r="O460" s="3"/>
      <c r="P460" s="3"/>
      <c r="R460" s="3"/>
      <c r="S460" s="3"/>
      <c r="T460" s="179"/>
      <c r="U460" s="3"/>
      <c r="V460" s="3"/>
      <c r="W460" s="3"/>
      <c r="X460" s="3"/>
      <c r="AC460" s="8"/>
      <c r="AD460" s="8"/>
      <c r="AE460" s="8"/>
      <c r="AG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BE460" s="3"/>
    </row>
    <row r="461" spans="1:57" ht="92.25" customHeight="1" x14ac:dyDescent="0.25">
      <c r="A461" s="3"/>
      <c r="B461" s="3"/>
      <c r="C461" s="3"/>
      <c r="D461" s="3"/>
      <c r="E461" s="3"/>
      <c r="F461" s="3"/>
      <c r="G461" s="3"/>
      <c r="J461" s="3"/>
      <c r="K461" s="3"/>
      <c r="L461" s="3"/>
      <c r="M461" s="3"/>
      <c r="N461" s="3"/>
      <c r="O461" s="3"/>
      <c r="P461" s="3"/>
      <c r="R461" s="3"/>
      <c r="S461" s="3"/>
      <c r="T461" s="179"/>
      <c r="U461" s="3"/>
      <c r="V461" s="3"/>
      <c r="W461" s="3"/>
      <c r="X461" s="3"/>
      <c r="AC461" s="8"/>
      <c r="AD461" s="8"/>
      <c r="AE461" s="8"/>
      <c r="AG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BE461" s="3"/>
    </row>
    <row r="462" spans="1:57" ht="92.25" customHeight="1" x14ac:dyDescent="0.25">
      <c r="A462" s="3"/>
      <c r="B462" s="3"/>
      <c r="C462" s="3"/>
      <c r="D462" s="3"/>
      <c r="E462" s="3"/>
      <c r="F462" s="3"/>
      <c r="G462" s="3"/>
      <c r="J462" s="3"/>
      <c r="K462" s="3"/>
      <c r="L462" s="3"/>
      <c r="M462" s="3"/>
      <c r="N462" s="3"/>
      <c r="O462" s="3"/>
      <c r="P462" s="3"/>
      <c r="R462" s="3"/>
      <c r="S462" s="3"/>
      <c r="T462" s="179"/>
      <c r="U462" s="3"/>
      <c r="V462" s="3"/>
      <c r="W462" s="3"/>
      <c r="X462" s="3"/>
      <c r="AC462" s="8"/>
      <c r="AD462" s="8"/>
      <c r="AE462" s="8"/>
      <c r="AG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BE462" s="3"/>
    </row>
    <row r="463" spans="1:57" ht="92.25" customHeight="1" x14ac:dyDescent="0.25">
      <c r="A463" s="3"/>
      <c r="B463" s="3"/>
      <c r="C463" s="3"/>
      <c r="D463" s="3"/>
      <c r="E463" s="3"/>
      <c r="F463" s="3"/>
      <c r="G463" s="3"/>
      <c r="J463" s="3"/>
      <c r="K463" s="3"/>
      <c r="L463" s="3"/>
      <c r="M463" s="3"/>
      <c r="N463" s="3"/>
      <c r="O463" s="3"/>
      <c r="P463" s="3"/>
      <c r="R463" s="3"/>
      <c r="S463" s="3"/>
      <c r="T463" s="179"/>
      <c r="U463" s="3"/>
      <c r="V463" s="3"/>
      <c r="W463" s="3"/>
      <c r="X463" s="3"/>
      <c r="AC463" s="8"/>
      <c r="AD463" s="8"/>
      <c r="AE463" s="8"/>
      <c r="AG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BE463" s="3"/>
    </row>
    <row r="464" spans="1:57" ht="92.25" customHeight="1" x14ac:dyDescent="0.25">
      <c r="A464" s="3"/>
      <c r="B464" s="3"/>
      <c r="C464" s="3"/>
      <c r="D464" s="3"/>
      <c r="E464" s="3"/>
      <c r="F464" s="3"/>
      <c r="G464" s="3"/>
      <c r="J464" s="3"/>
      <c r="K464" s="3"/>
      <c r="L464" s="3"/>
      <c r="M464" s="3"/>
      <c r="N464" s="3"/>
      <c r="O464" s="3"/>
      <c r="P464" s="3"/>
      <c r="R464" s="3"/>
      <c r="S464" s="3"/>
      <c r="T464" s="179"/>
      <c r="U464" s="3"/>
      <c r="V464" s="3"/>
      <c r="W464" s="3"/>
      <c r="X464" s="3"/>
      <c r="AC464" s="8"/>
      <c r="AD464" s="8"/>
      <c r="AE464" s="8"/>
      <c r="AG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BE464" s="3"/>
    </row>
    <row r="465" spans="1:57" ht="92.25" customHeight="1" x14ac:dyDescent="0.25">
      <c r="A465" s="3"/>
      <c r="B465" s="3"/>
      <c r="C465" s="3"/>
      <c r="D465" s="3"/>
      <c r="E465" s="3"/>
      <c r="F465" s="3"/>
      <c r="G465" s="3"/>
      <c r="J465" s="3"/>
      <c r="K465" s="3"/>
      <c r="L465" s="3"/>
      <c r="M465" s="3"/>
      <c r="N465" s="3"/>
      <c r="O465" s="3"/>
      <c r="P465" s="3"/>
      <c r="R465" s="3"/>
      <c r="S465" s="3"/>
      <c r="T465" s="179"/>
      <c r="U465" s="3"/>
      <c r="V465" s="3"/>
      <c r="W465" s="3"/>
      <c r="X465" s="3"/>
      <c r="AC465" s="8"/>
      <c r="AD465" s="8"/>
      <c r="AE465" s="8"/>
      <c r="AG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BE465" s="3"/>
    </row>
    <row r="466" spans="1:57" ht="92.25" customHeight="1" x14ac:dyDescent="0.25">
      <c r="A466" s="3"/>
      <c r="B466" s="3"/>
      <c r="C466" s="3"/>
      <c r="D466" s="3"/>
      <c r="E466" s="3"/>
      <c r="F466" s="3"/>
      <c r="G466" s="3"/>
      <c r="J466" s="3"/>
      <c r="K466" s="3"/>
      <c r="L466" s="3"/>
      <c r="M466" s="3"/>
      <c r="N466" s="3"/>
      <c r="O466" s="3"/>
      <c r="P466" s="3"/>
      <c r="R466" s="3"/>
      <c r="S466" s="3"/>
      <c r="T466" s="179"/>
      <c r="U466" s="3"/>
      <c r="V466" s="3"/>
      <c r="W466" s="3"/>
      <c r="X466" s="3"/>
      <c r="AC466" s="8"/>
      <c r="AD466" s="8"/>
      <c r="AE466" s="8"/>
      <c r="AG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BE466" s="3"/>
    </row>
    <row r="467" spans="1:57" ht="92.25" customHeight="1" x14ac:dyDescent="0.25">
      <c r="A467" s="3"/>
      <c r="B467" s="3"/>
      <c r="C467" s="3"/>
      <c r="D467" s="3"/>
      <c r="E467" s="3"/>
      <c r="F467" s="3"/>
      <c r="G467" s="3"/>
      <c r="J467" s="3"/>
      <c r="K467" s="3"/>
      <c r="L467" s="3"/>
      <c r="M467" s="3"/>
      <c r="N467" s="3"/>
      <c r="O467" s="3"/>
      <c r="P467" s="3"/>
      <c r="R467" s="3"/>
      <c r="S467" s="3"/>
      <c r="T467" s="179"/>
      <c r="U467" s="3"/>
      <c r="V467" s="3"/>
      <c r="W467" s="3"/>
      <c r="X467" s="3"/>
      <c r="AC467" s="8"/>
      <c r="AD467" s="8"/>
      <c r="AE467" s="8"/>
      <c r="AG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BE467" s="3"/>
    </row>
    <row r="468" spans="1:57" ht="92.25" customHeight="1" x14ac:dyDescent="0.25">
      <c r="A468" s="3"/>
      <c r="B468" s="3"/>
      <c r="C468" s="3"/>
      <c r="D468" s="3"/>
      <c r="E468" s="3"/>
      <c r="F468" s="3"/>
      <c r="G468" s="3"/>
      <c r="J468" s="3"/>
      <c r="K468" s="3"/>
      <c r="L468" s="3"/>
      <c r="M468" s="3"/>
      <c r="N468" s="3"/>
      <c r="O468" s="3"/>
      <c r="P468" s="3"/>
      <c r="R468" s="3"/>
      <c r="S468" s="3"/>
      <c r="T468" s="179"/>
      <c r="U468" s="3"/>
      <c r="V468" s="3"/>
      <c r="W468" s="3"/>
      <c r="X468" s="3"/>
      <c r="AC468" s="8"/>
      <c r="AD468" s="8"/>
      <c r="AE468" s="8"/>
      <c r="AG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BE468" s="3"/>
    </row>
    <row r="469" spans="1:57" ht="92.25" customHeight="1" x14ac:dyDescent="0.25">
      <c r="A469" s="3"/>
      <c r="B469" s="3"/>
      <c r="C469" s="3"/>
      <c r="D469" s="3"/>
      <c r="E469" s="3"/>
      <c r="F469" s="3"/>
      <c r="G469" s="3"/>
      <c r="J469" s="3"/>
      <c r="K469" s="3"/>
      <c r="L469" s="3"/>
      <c r="M469" s="3"/>
      <c r="N469" s="3"/>
      <c r="O469" s="3"/>
      <c r="P469" s="3"/>
      <c r="R469" s="3"/>
      <c r="S469" s="3"/>
      <c r="T469" s="179"/>
      <c r="U469" s="3"/>
      <c r="V469" s="3"/>
      <c r="W469" s="3"/>
      <c r="X469" s="3"/>
      <c r="AC469" s="8"/>
      <c r="AD469" s="8"/>
      <c r="AE469" s="8"/>
      <c r="AG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BE469" s="3"/>
    </row>
    <row r="470" spans="1:57" ht="92.25" customHeight="1" x14ac:dyDescent="0.25">
      <c r="A470" s="3"/>
      <c r="B470" s="3"/>
      <c r="C470" s="3"/>
      <c r="D470" s="3"/>
      <c r="E470" s="3"/>
      <c r="F470" s="3"/>
      <c r="G470" s="3"/>
      <c r="J470" s="3"/>
      <c r="K470" s="3"/>
      <c r="L470" s="3"/>
      <c r="M470" s="3"/>
      <c r="N470" s="3"/>
      <c r="O470" s="3"/>
      <c r="P470" s="3"/>
      <c r="R470" s="3"/>
      <c r="S470" s="3"/>
      <c r="T470" s="179"/>
      <c r="U470" s="3"/>
      <c r="V470" s="3"/>
      <c r="W470" s="3"/>
      <c r="X470" s="3"/>
      <c r="AC470" s="8"/>
      <c r="AD470" s="8"/>
      <c r="AE470" s="8"/>
      <c r="AG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BE470" s="3"/>
    </row>
    <row r="471" spans="1:57" ht="92.25" customHeight="1" x14ac:dyDescent="0.25">
      <c r="A471" s="3"/>
      <c r="B471" s="3"/>
      <c r="C471" s="3"/>
      <c r="D471" s="3"/>
      <c r="E471" s="3"/>
      <c r="F471" s="3"/>
      <c r="G471" s="3"/>
      <c r="J471" s="3"/>
      <c r="K471" s="3"/>
      <c r="L471" s="3"/>
      <c r="M471" s="3"/>
      <c r="N471" s="3"/>
      <c r="O471" s="3"/>
      <c r="P471" s="3"/>
      <c r="R471" s="3"/>
      <c r="S471" s="3"/>
      <c r="T471" s="179"/>
      <c r="U471" s="3"/>
      <c r="V471" s="3"/>
      <c r="W471" s="3"/>
      <c r="X471" s="3"/>
      <c r="AC471" s="8"/>
      <c r="AD471" s="8"/>
      <c r="AE471" s="8"/>
      <c r="AG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BE471" s="3"/>
    </row>
    <row r="472" spans="1:57" ht="92.25" customHeight="1" x14ac:dyDescent="0.25">
      <c r="A472" s="3"/>
      <c r="B472" s="3"/>
      <c r="C472" s="3"/>
      <c r="D472" s="3"/>
      <c r="E472" s="3"/>
      <c r="F472" s="3"/>
      <c r="G472" s="3"/>
      <c r="J472" s="3"/>
      <c r="K472" s="3"/>
      <c r="L472" s="3"/>
      <c r="M472" s="3"/>
      <c r="N472" s="3"/>
      <c r="O472" s="3"/>
      <c r="P472" s="3"/>
      <c r="R472" s="3"/>
      <c r="S472" s="3"/>
      <c r="T472" s="179"/>
      <c r="U472" s="3"/>
      <c r="V472" s="3"/>
      <c r="W472" s="3"/>
      <c r="X472" s="3"/>
      <c r="AC472" s="8"/>
      <c r="AD472" s="8"/>
      <c r="AE472" s="8"/>
      <c r="AG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BE472" s="3"/>
    </row>
    <row r="473" spans="1:57" ht="92.25" customHeight="1" x14ac:dyDescent="0.25">
      <c r="A473" s="3"/>
      <c r="B473" s="3"/>
      <c r="C473" s="3"/>
      <c r="D473" s="3"/>
      <c r="E473" s="3"/>
      <c r="F473" s="3"/>
      <c r="G473" s="3"/>
      <c r="J473" s="3"/>
      <c r="K473" s="3"/>
      <c r="L473" s="3"/>
      <c r="M473" s="3"/>
      <c r="N473" s="3"/>
      <c r="O473" s="3"/>
      <c r="P473" s="3"/>
      <c r="R473" s="3"/>
      <c r="S473" s="3"/>
      <c r="T473" s="179"/>
      <c r="U473" s="3"/>
      <c r="V473" s="3"/>
      <c r="W473" s="3"/>
      <c r="X473" s="3"/>
      <c r="AC473" s="8"/>
      <c r="AD473" s="8"/>
      <c r="AE473" s="8"/>
      <c r="AG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BE473" s="3"/>
    </row>
    <row r="474" spans="1:57" ht="92.25" customHeight="1" x14ac:dyDescent="0.25">
      <c r="A474" s="3"/>
      <c r="B474" s="3"/>
      <c r="C474" s="3"/>
      <c r="D474" s="3"/>
      <c r="E474" s="3"/>
      <c r="F474" s="3"/>
      <c r="G474" s="3"/>
      <c r="J474" s="3"/>
      <c r="K474" s="3"/>
      <c r="L474" s="3"/>
      <c r="M474" s="3"/>
      <c r="N474" s="3"/>
      <c r="O474" s="3"/>
      <c r="P474" s="3"/>
      <c r="R474" s="3"/>
      <c r="S474" s="3"/>
      <c r="T474" s="179"/>
      <c r="U474" s="3"/>
      <c r="V474" s="3"/>
      <c r="W474" s="3"/>
      <c r="X474" s="3"/>
      <c r="AC474" s="8"/>
      <c r="AD474" s="8"/>
      <c r="AE474" s="8"/>
      <c r="AG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BE474" s="3"/>
    </row>
    <row r="475" spans="1:57" ht="92.25" customHeight="1" x14ac:dyDescent="0.25">
      <c r="A475" s="3"/>
      <c r="B475" s="3"/>
      <c r="C475" s="3"/>
      <c r="D475" s="3"/>
      <c r="E475" s="3"/>
      <c r="F475" s="3"/>
      <c r="G475" s="3"/>
      <c r="J475" s="3"/>
      <c r="K475" s="3"/>
      <c r="L475" s="3"/>
      <c r="M475" s="3"/>
      <c r="N475" s="3"/>
      <c r="O475" s="3"/>
      <c r="P475" s="3"/>
      <c r="R475" s="3"/>
      <c r="S475" s="3"/>
      <c r="T475" s="179"/>
      <c r="U475" s="3"/>
      <c r="V475" s="3"/>
      <c r="W475" s="3"/>
      <c r="X475" s="3"/>
      <c r="AC475" s="8"/>
      <c r="AD475" s="8"/>
      <c r="AE475" s="8"/>
      <c r="AG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BE475" s="3"/>
    </row>
    <row r="476" spans="1:57" ht="92.25" customHeight="1" x14ac:dyDescent="0.25">
      <c r="A476" s="3"/>
      <c r="B476" s="3"/>
      <c r="C476" s="3"/>
      <c r="D476" s="3"/>
      <c r="E476" s="3"/>
      <c r="F476" s="3"/>
      <c r="G476" s="3"/>
      <c r="J476" s="3"/>
      <c r="K476" s="3"/>
      <c r="L476" s="3"/>
      <c r="M476" s="3"/>
      <c r="N476" s="3"/>
      <c r="O476" s="3"/>
      <c r="P476" s="3"/>
      <c r="R476" s="3"/>
      <c r="S476" s="3"/>
      <c r="T476" s="179"/>
      <c r="U476" s="3"/>
      <c r="V476" s="3"/>
      <c r="W476" s="3"/>
      <c r="X476" s="3"/>
      <c r="AC476" s="8"/>
      <c r="AD476" s="8"/>
      <c r="AE476" s="8"/>
      <c r="AG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BE476" s="3"/>
    </row>
    <row r="477" spans="1:57" ht="92.25" customHeight="1" x14ac:dyDescent="0.25">
      <c r="A477" s="3"/>
      <c r="B477" s="3"/>
      <c r="C477" s="3"/>
      <c r="D477" s="3"/>
      <c r="E477" s="3"/>
      <c r="F477" s="3"/>
      <c r="G477" s="3"/>
      <c r="J477" s="3"/>
      <c r="K477" s="3"/>
      <c r="L477" s="3"/>
      <c r="M477" s="3"/>
      <c r="N477" s="3"/>
      <c r="O477" s="3"/>
      <c r="P477" s="3"/>
      <c r="R477" s="3"/>
      <c r="S477" s="3"/>
      <c r="T477" s="179"/>
      <c r="U477" s="3"/>
      <c r="V477" s="3"/>
      <c r="W477" s="3"/>
      <c r="X477" s="3"/>
      <c r="AC477" s="8"/>
      <c r="AD477" s="8"/>
      <c r="AE477" s="8"/>
      <c r="AG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BE477" s="3"/>
    </row>
    <row r="478" spans="1:57" ht="92.25" customHeight="1" x14ac:dyDescent="0.25">
      <c r="A478" s="3"/>
      <c r="B478" s="3"/>
      <c r="C478" s="3"/>
      <c r="D478" s="3"/>
      <c r="E478" s="3"/>
      <c r="F478" s="3"/>
      <c r="G478" s="3"/>
      <c r="J478" s="3"/>
      <c r="K478" s="3"/>
      <c r="L478" s="3"/>
      <c r="M478" s="3"/>
      <c r="N478" s="3"/>
      <c r="O478" s="3"/>
      <c r="P478" s="3"/>
      <c r="R478" s="3"/>
      <c r="S478" s="3"/>
      <c r="T478" s="179"/>
      <c r="U478" s="3"/>
      <c r="V478" s="3"/>
      <c r="W478" s="3"/>
      <c r="X478" s="3"/>
      <c r="AC478" s="8"/>
      <c r="AD478" s="8"/>
      <c r="AE478" s="8"/>
      <c r="AG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BE478" s="3"/>
    </row>
    <row r="479" spans="1:57" ht="92.25" customHeight="1" x14ac:dyDescent="0.25">
      <c r="A479" s="3"/>
      <c r="B479" s="3"/>
      <c r="C479" s="3"/>
      <c r="D479" s="3"/>
      <c r="E479" s="3"/>
      <c r="F479" s="3"/>
      <c r="G479" s="3"/>
      <c r="J479" s="3"/>
      <c r="K479" s="3"/>
      <c r="L479" s="3"/>
      <c r="M479" s="3"/>
      <c r="N479" s="3"/>
      <c r="O479" s="3"/>
      <c r="P479" s="3"/>
      <c r="R479" s="3"/>
      <c r="S479" s="3"/>
      <c r="T479" s="179"/>
      <c r="U479" s="3"/>
      <c r="V479" s="3"/>
      <c r="W479" s="3"/>
      <c r="X479" s="3"/>
      <c r="AC479" s="8"/>
      <c r="AD479" s="8"/>
      <c r="AE479" s="8"/>
      <c r="AG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BE479" s="3"/>
    </row>
    <row r="480" spans="1:57" ht="92.25" customHeight="1" x14ac:dyDescent="0.25">
      <c r="A480" s="3"/>
      <c r="B480" s="3"/>
      <c r="C480" s="3"/>
      <c r="D480" s="3"/>
      <c r="E480" s="3"/>
      <c r="F480" s="3"/>
      <c r="G480" s="3"/>
      <c r="J480" s="3"/>
      <c r="K480" s="3"/>
      <c r="L480" s="3"/>
      <c r="M480" s="3"/>
      <c r="N480" s="3"/>
      <c r="O480" s="3"/>
      <c r="P480" s="3"/>
      <c r="R480" s="3"/>
      <c r="S480" s="3"/>
      <c r="T480" s="179"/>
      <c r="U480" s="3"/>
      <c r="V480" s="3"/>
      <c r="W480" s="3"/>
      <c r="X480" s="3"/>
      <c r="AC480" s="8"/>
      <c r="AD480" s="8"/>
      <c r="AE480" s="8"/>
      <c r="AG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BE480" s="3"/>
    </row>
    <row r="481" spans="1:57" ht="92.25" customHeight="1" x14ac:dyDescent="0.25">
      <c r="A481" s="3"/>
      <c r="B481" s="3"/>
      <c r="C481" s="3"/>
      <c r="D481" s="3"/>
      <c r="E481" s="3"/>
      <c r="F481" s="3"/>
      <c r="G481" s="3"/>
      <c r="J481" s="3"/>
      <c r="K481" s="3"/>
      <c r="L481" s="3"/>
      <c r="M481" s="3"/>
      <c r="N481" s="3"/>
      <c r="O481" s="3"/>
      <c r="P481" s="3"/>
      <c r="R481" s="3"/>
      <c r="S481" s="3"/>
      <c r="T481" s="179"/>
      <c r="U481" s="3"/>
      <c r="V481" s="3"/>
      <c r="W481" s="3"/>
      <c r="X481" s="3"/>
      <c r="AC481" s="8"/>
      <c r="AD481" s="8"/>
      <c r="AE481" s="8"/>
      <c r="AG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BE481" s="3"/>
    </row>
    <row r="482" spans="1:57" ht="92.25" customHeight="1" x14ac:dyDescent="0.25">
      <c r="A482" s="3"/>
      <c r="B482" s="3"/>
      <c r="C482" s="3"/>
      <c r="D482" s="3"/>
      <c r="E482" s="3"/>
      <c r="F482" s="3"/>
      <c r="G482" s="3"/>
      <c r="J482" s="3"/>
      <c r="K482" s="3"/>
      <c r="L482" s="3"/>
      <c r="M482" s="3"/>
      <c r="N482" s="3"/>
      <c r="O482" s="3"/>
      <c r="P482" s="3"/>
      <c r="R482" s="3"/>
      <c r="S482" s="3"/>
      <c r="T482" s="179"/>
      <c r="U482" s="3"/>
      <c r="V482" s="3"/>
      <c r="W482" s="3"/>
      <c r="X482" s="3"/>
      <c r="AC482" s="8"/>
      <c r="AD482" s="8"/>
      <c r="AE482" s="8"/>
      <c r="AG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BE482" s="3"/>
    </row>
    <row r="483" spans="1:57" ht="92.25" customHeight="1" x14ac:dyDescent="0.25">
      <c r="A483" s="3"/>
      <c r="B483" s="3"/>
      <c r="C483" s="3"/>
      <c r="D483" s="3"/>
      <c r="E483" s="3"/>
      <c r="F483" s="3"/>
      <c r="G483" s="3"/>
      <c r="J483" s="3"/>
      <c r="K483" s="3"/>
      <c r="L483" s="3"/>
      <c r="M483" s="3"/>
      <c r="N483" s="3"/>
      <c r="O483" s="3"/>
      <c r="P483" s="3"/>
      <c r="R483" s="3"/>
      <c r="S483" s="3"/>
      <c r="T483" s="179"/>
      <c r="U483" s="3"/>
      <c r="V483" s="3"/>
      <c r="W483" s="3"/>
      <c r="X483" s="3"/>
      <c r="AC483" s="8"/>
      <c r="AD483" s="8"/>
      <c r="AE483" s="8"/>
      <c r="AG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BE483" s="3"/>
    </row>
    <row r="484" spans="1:57" ht="92.25" customHeight="1" x14ac:dyDescent="0.25">
      <c r="N484" s="3"/>
      <c r="O484" s="3"/>
      <c r="P484" s="3"/>
      <c r="R484" s="3"/>
      <c r="S484" s="3"/>
      <c r="T484" s="179"/>
      <c r="U484" s="3"/>
      <c r="V484" s="3"/>
      <c r="W484" s="3"/>
      <c r="X484" s="3"/>
      <c r="AC484" s="8"/>
      <c r="AD484" s="8"/>
      <c r="AE484" s="8"/>
      <c r="AG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BE484" s="3"/>
    </row>
    <row r="485" spans="1:57" ht="92.25" customHeight="1" x14ac:dyDescent="0.25">
      <c r="N485" s="3"/>
      <c r="O485" s="3"/>
      <c r="P485" s="3"/>
      <c r="R485" s="3"/>
      <c r="S485" s="3"/>
      <c r="T485" s="179"/>
      <c r="U485" s="3"/>
      <c r="V485" s="3"/>
      <c r="W485" s="3"/>
      <c r="X485" s="3"/>
      <c r="AC485" s="8"/>
      <c r="AD485" s="8"/>
      <c r="AE485" s="8"/>
      <c r="AG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BE485" s="3"/>
    </row>
    <row r="486" spans="1:57" ht="92.25" customHeight="1" x14ac:dyDescent="0.25">
      <c r="N486" s="3"/>
      <c r="O486" s="3"/>
      <c r="P486" s="3"/>
      <c r="R486" s="3"/>
      <c r="S486" s="3"/>
      <c r="T486" s="179"/>
      <c r="U486" s="3"/>
      <c r="V486" s="3"/>
      <c r="W486" s="3"/>
      <c r="X486" s="3"/>
      <c r="AC486" s="8"/>
      <c r="AD486" s="8"/>
      <c r="AE486" s="8"/>
      <c r="AG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BE486" s="3"/>
    </row>
    <row r="487" spans="1:57" ht="92.25" customHeight="1" x14ac:dyDescent="0.25">
      <c r="N487" s="3"/>
      <c r="O487" s="3"/>
      <c r="P487" s="3"/>
      <c r="R487" s="3"/>
      <c r="S487" s="3"/>
      <c r="T487" s="179"/>
      <c r="U487" s="3"/>
      <c r="V487" s="3"/>
      <c r="W487" s="3"/>
      <c r="X487" s="3"/>
      <c r="AC487" s="8"/>
      <c r="AD487" s="8"/>
      <c r="AE487" s="8"/>
      <c r="AG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BE487" s="3"/>
    </row>
  </sheetData>
  <mergeCells count="11">
    <mergeCell ref="K54:L54"/>
    <mergeCell ref="K55:L55"/>
    <mergeCell ref="K56:L56"/>
    <mergeCell ref="H1:AH1"/>
    <mergeCell ref="J47:K47"/>
    <mergeCell ref="J48:K48"/>
    <mergeCell ref="J49:K49"/>
    <mergeCell ref="R3:T3"/>
    <mergeCell ref="U3:W3"/>
    <mergeCell ref="X3:AE3"/>
    <mergeCell ref="I3:L3"/>
  </mergeCells>
  <pageMargins left="0.27" right="0.15748031496062992" top="0.16" bottom="0.26" header="0.16" footer="0.24"/>
  <pageSetup paperSize="5" scale="46" fitToHeight="0" orientation="landscape" r:id="rId1"/>
  <headerFooter>
    <oddFooter>&amp;L&amp;9&amp;Z&amp;F&amp;R1/1</oddFooter>
  </headerFooter>
  <rowBreaks count="2" manualBreakCount="2">
    <brk id="22" max="34" man="1"/>
    <brk id="37" max="3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G44"/>
  <sheetViews>
    <sheetView view="pageBreakPreview" zoomScale="60" zoomScaleNormal="100" workbookViewId="0">
      <selection activeCell="I47" sqref="I47"/>
    </sheetView>
  </sheetViews>
  <sheetFormatPr baseColWidth="10" defaultRowHeight="15" x14ac:dyDescent="0.25"/>
  <cols>
    <col min="3" max="3" width="25.7109375" customWidth="1"/>
    <col min="4" max="4" width="13.28515625" customWidth="1"/>
    <col min="5" max="5" width="8.28515625" bestFit="1" customWidth="1"/>
    <col min="6" max="6" width="27" customWidth="1"/>
    <col min="7" max="7" width="24.140625" customWidth="1"/>
  </cols>
  <sheetData>
    <row r="4" spans="3:7" ht="51.75" thickBot="1" x14ac:dyDescent="0.3">
      <c r="C4" s="153" t="s">
        <v>10</v>
      </c>
      <c r="D4" s="153" t="s">
        <v>12</v>
      </c>
      <c r="E4" s="154" t="s">
        <v>13</v>
      </c>
      <c r="F4" s="154" t="s">
        <v>15</v>
      </c>
      <c r="G4" s="153" t="s">
        <v>16</v>
      </c>
    </row>
    <row r="5" spans="3:7" ht="41.25" x14ac:dyDescent="0.25">
      <c r="C5" s="137" t="s">
        <v>127</v>
      </c>
      <c r="D5" s="138">
        <v>42024</v>
      </c>
      <c r="E5" s="139">
        <v>28</v>
      </c>
      <c r="F5" s="142" t="s">
        <v>40</v>
      </c>
      <c r="G5" s="155" t="s">
        <v>41</v>
      </c>
    </row>
    <row r="6" spans="3:7" ht="27" x14ac:dyDescent="0.25">
      <c r="C6" s="143" t="s">
        <v>53</v>
      </c>
      <c r="D6" s="144">
        <v>41380</v>
      </c>
      <c r="E6" s="145">
        <v>23</v>
      </c>
      <c r="F6" s="146" t="s">
        <v>45</v>
      </c>
      <c r="G6" s="156" t="s">
        <v>46</v>
      </c>
    </row>
    <row r="7" spans="3:7" ht="54.75" x14ac:dyDescent="0.25">
      <c r="C7" s="147" t="s">
        <v>131</v>
      </c>
      <c r="D7" s="148">
        <v>42263</v>
      </c>
      <c r="E7" s="141">
        <v>20</v>
      </c>
      <c r="F7" s="142" t="s">
        <v>170</v>
      </c>
      <c r="G7" s="157" t="s">
        <v>45</v>
      </c>
    </row>
    <row r="8" spans="3:7" ht="27.75" x14ac:dyDescent="0.25">
      <c r="C8" s="147" t="s">
        <v>135</v>
      </c>
      <c r="D8" s="138">
        <v>42036</v>
      </c>
      <c r="E8" s="141">
        <v>20</v>
      </c>
      <c r="F8" s="142" t="s">
        <v>150</v>
      </c>
      <c r="G8" s="157" t="s">
        <v>45</v>
      </c>
    </row>
    <row r="9" spans="3:7" ht="27.75" x14ac:dyDescent="0.25">
      <c r="C9" s="147" t="s">
        <v>151</v>
      </c>
      <c r="D9" s="138">
        <v>42598</v>
      </c>
      <c r="E9" s="141">
        <v>20</v>
      </c>
      <c r="F9" s="142" t="s">
        <v>129</v>
      </c>
      <c r="G9" s="157" t="s">
        <v>45</v>
      </c>
    </row>
    <row r="10" spans="3:7" ht="40.5" x14ac:dyDescent="0.25">
      <c r="C10" s="147" t="s">
        <v>51</v>
      </c>
      <c r="D10" s="138">
        <v>37391</v>
      </c>
      <c r="E10" s="141">
        <v>20</v>
      </c>
      <c r="F10" s="142" t="s">
        <v>159</v>
      </c>
      <c r="G10" s="158" t="s">
        <v>45</v>
      </c>
    </row>
    <row r="11" spans="3:7" ht="27.75" x14ac:dyDescent="0.25">
      <c r="C11" s="147" t="s">
        <v>156</v>
      </c>
      <c r="D11" s="138">
        <v>42736</v>
      </c>
      <c r="E11" s="141">
        <v>20</v>
      </c>
      <c r="F11" s="142" t="s">
        <v>52</v>
      </c>
      <c r="G11" s="157" t="s">
        <v>45</v>
      </c>
    </row>
    <row r="12" spans="3:7" ht="27.75" x14ac:dyDescent="0.25">
      <c r="C12" s="147" t="s">
        <v>169</v>
      </c>
      <c r="D12" s="148">
        <v>43267</v>
      </c>
      <c r="E12" s="141">
        <v>20</v>
      </c>
      <c r="F12" s="142" t="s">
        <v>132</v>
      </c>
      <c r="G12" s="158" t="s">
        <v>45</v>
      </c>
    </row>
    <row r="13" spans="3:7" ht="41.25" x14ac:dyDescent="0.25">
      <c r="C13" s="147" t="s">
        <v>55</v>
      </c>
      <c r="D13" s="138">
        <v>39874</v>
      </c>
      <c r="E13" s="141">
        <v>20</v>
      </c>
      <c r="F13" s="142" t="s">
        <v>162</v>
      </c>
      <c r="G13" s="158" t="s">
        <v>45</v>
      </c>
    </row>
    <row r="14" spans="3:7" ht="27.75" x14ac:dyDescent="0.25">
      <c r="C14" s="147" t="s">
        <v>130</v>
      </c>
      <c r="D14" s="148">
        <v>42156</v>
      </c>
      <c r="E14" s="141">
        <v>20</v>
      </c>
      <c r="F14" s="149" t="s">
        <v>56</v>
      </c>
      <c r="G14" s="159" t="s">
        <v>45</v>
      </c>
    </row>
    <row r="15" spans="3:7" ht="40.5" x14ac:dyDescent="0.25">
      <c r="C15" s="147" t="s">
        <v>167</v>
      </c>
      <c r="D15" s="138">
        <v>43160</v>
      </c>
      <c r="E15" s="141">
        <v>16</v>
      </c>
      <c r="F15" s="149" t="s">
        <v>57</v>
      </c>
      <c r="G15" s="160" t="s">
        <v>160</v>
      </c>
    </row>
    <row r="16" spans="3:7" ht="27.75" x14ac:dyDescent="0.25">
      <c r="C16" s="147" t="s">
        <v>58</v>
      </c>
      <c r="D16" s="138">
        <v>39114</v>
      </c>
      <c r="E16" s="141">
        <v>16</v>
      </c>
      <c r="F16" s="142" t="s">
        <v>60</v>
      </c>
      <c r="G16" s="158" t="s">
        <v>61</v>
      </c>
    </row>
    <row r="17" spans="3:7" ht="54.75" x14ac:dyDescent="0.25">
      <c r="C17" s="147" t="s">
        <v>62</v>
      </c>
      <c r="D17" s="138">
        <v>41471</v>
      </c>
      <c r="E17" s="141">
        <v>16</v>
      </c>
      <c r="F17" s="149" t="s">
        <v>57</v>
      </c>
      <c r="G17" s="160" t="s">
        <v>63</v>
      </c>
    </row>
    <row r="18" spans="3:7" ht="27.75" x14ac:dyDescent="0.25">
      <c r="C18" s="147" t="s">
        <v>136</v>
      </c>
      <c r="D18" s="138">
        <v>42430</v>
      </c>
      <c r="E18" s="141">
        <v>16</v>
      </c>
      <c r="F18" s="142" t="s">
        <v>64</v>
      </c>
      <c r="G18" s="157" t="s">
        <v>65</v>
      </c>
    </row>
    <row r="19" spans="3:7" ht="41.25" x14ac:dyDescent="0.25">
      <c r="C19" s="147" t="s">
        <v>66</v>
      </c>
      <c r="D19" s="138">
        <v>41426</v>
      </c>
      <c r="E19" s="141">
        <v>16</v>
      </c>
      <c r="F19" s="142" t="s">
        <v>67</v>
      </c>
      <c r="G19" s="157" t="s">
        <v>161</v>
      </c>
    </row>
    <row r="20" spans="3:7" ht="27.75" x14ac:dyDescent="0.25">
      <c r="C20" s="147" t="s">
        <v>152</v>
      </c>
      <c r="D20" s="138">
        <v>42614</v>
      </c>
      <c r="E20" s="141">
        <v>16</v>
      </c>
      <c r="F20" s="142" t="s">
        <v>68</v>
      </c>
      <c r="G20" s="158" t="s">
        <v>46</v>
      </c>
    </row>
    <row r="21" spans="3:7" ht="27.75" x14ac:dyDescent="0.25">
      <c r="C21" s="147" t="s">
        <v>69</v>
      </c>
      <c r="D21" s="138">
        <v>38777</v>
      </c>
      <c r="E21" s="139">
        <v>16</v>
      </c>
      <c r="F21" s="142" t="s">
        <v>166</v>
      </c>
      <c r="G21" s="158" t="s">
        <v>71</v>
      </c>
    </row>
    <row r="22" spans="3:7" ht="27.75" x14ac:dyDescent="0.25">
      <c r="C22" s="147" t="s">
        <v>126</v>
      </c>
      <c r="D22" s="138">
        <v>39384</v>
      </c>
      <c r="E22" s="139">
        <v>15</v>
      </c>
      <c r="F22" s="142" t="s">
        <v>70</v>
      </c>
      <c r="G22" s="158" t="s">
        <v>71</v>
      </c>
    </row>
    <row r="23" spans="3:7" ht="54.75" x14ac:dyDescent="0.25">
      <c r="C23" s="147" t="s">
        <v>97</v>
      </c>
      <c r="D23" s="148">
        <v>41426</v>
      </c>
      <c r="E23" s="141">
        <v>14</v>
      </c>
      <c r="F23" s="149" t="s">
        <v>128</v>
      </c>
      <c r="G23" s="158" t="s">
        <v>72</v>
      </c>
    </row>
    <row r="24" spans="3:7" ht="27.75" x14ac:dyDescent="0.25">
      <c r="C24" s="147" t="s">
        <v>165</v>
      </c>
      <c r="D24" s="138">
        <v>43009</v>
      </c>
      <c r="E24" s="141">
        <v>14</v>
      </c>
      <c r="F24" s="142" t="s">
        <v>73</v>
      </c>
      <c r="G24" s="158" t="s">
        <v>46</v>
      </c>
    </row>
    <row r="25" spans="3:7" ht="40.5" x14ac:dyDescent="0.25">
      <c r="C25" s="147" t="s">
        <v>137</v>
      </c>
      <c r="D25" s="138">
        <v>42430</v>
      </c>
      <c r="E25" s="141">
        <v>14</v>
      </c>
      <c r="F25" s="142" t="s">
        <v>134</v>
      </c>
      <c r="G25" s="160" t="s">
        <v>74</v>
      </c>
    </row>
    <row r="26" spans="3:7" ht="27.75" x14ac:dyDescent="0.25">
      <c r="C26" s="147" t="s">
        <v>75</v>
      </c>
      <c r="D26" s="138">
        <v>40817</v>
      </c>
      <c r="E26" s="141">
        <v>14</v>
      </c>
      <c r="F26" s="142" t="s">
        <v>76</v>
      </c>
      <c r="G26" s="160" t="s">
        <v>160</v>
      </c>
    </row>
    <row r="27" spans="3:7" ht="41.25" x14ac:dyDescent="0.25">
      <c r="C27" s="147" t="s">
        <v>77</v>
      </c>
      <c r="D27" s="138">
        <v>38777</v>
      </c>
      <c r="E27" s="141">
        <v>14</v>
      </c>
      <c r="F27" s="142" t="s">
        <v>78</v>
      </c>
      <c r="G27" s="158" t="s">
        <v>65</v>
      </c>
    </row>
    <row r="28" spans="3:7" ht="27.75" x14ac:dyDescent="0.25">
      <c r="C28" s="147" t="s">
        <v>93</v>
      </c>
      <c r="D28" s="138">
        <v>39569</v>
      </c>
      <c r="E28" s="141">
        <v>14</v>
      </c>
      <c r="F28" s="142" t="s">
        <v>76</v>
      </c>
      <c r="G28" s="158" t="s">
        <v>160</v>
      </c>
    </row>
    <row r="29" spans="3:7" ht="27.75" x14ac:dyDescent="0.25">
      <c r="C29" s="147" t="s">
        <v>133</v>
      </c>
      <c r="D29" s="138">
        <v>42370</v>
      </c>
      <c r="E29" s="141">
        <v>13</v>
      </c>
      <c r="F29" s="142" t="s">
        <v>109</v>
      </c>
      <c r="G29" s="160" t="s">
        <v>71</v>
      </c>
    </row>
    <row r="30" spans="3:7" ht="27.75" x14ac:dyDescent="0.25">
      <c r="C30" s="147" t="s">
        <v>79</v>
      </c>
      <c r="D30" s="138">
        <v>39188</v>
      </c>
      <c r="E30" s="141">
        <v>13</v>
      </c>
      <c r="F30" s="142" t="s">
        <v>80</v>
      </c>
      <c r="G30" s="158" t="s">
        <v>45</v>
      </c>
    </row>
    <row r="31" spans="3:7" ht="27" x14ac:dyDescent="0.25">
      <c r="C31" s="147" t="s">
        <v>122</v>
      </c>
      <c r="D31" s="138">
        <v>41699</v>
      </c>
      <c r="E31" s="141">
        <v>13</v>
      </c>
      <c r="F31" s="142" t="s">
        <v>123</v>
      </c>
      <c r="G31" s="158" t="s">
        <v>46</v>
      </c>
    </row>
    <row r="32" spans="3:7" ht="41.25" x14ac:dyDescent="0.25">
      <c r="C32" s="147" t="s">
        <v>81</v>
      </c>
      <c r="D32" s="138">
        <v>41395</v>
      </c>
      <c r="E32" s="141">
        <v>13</v>
      </c>
      <c r="F32" s="142" t="s">
        <v>82</v>
      </c>
      <c r="G32" s="160" t="s">
        <v>83</v>
      </c>
    </row>
    <row r="33" spans="3:7" ht="27.75" x14ac:dyDescent="0.25">
      <c r="C33" s="147" t="s">
        <v>84</v>
      </c>
      <c r="D33" s="148">
        <v>41396</v>
      </c>
      <c r="E33" s="141">
        <v>13</v>
      </c>
      <c r="F33" s="142" t="s">
        <v>124</v>
      </c>
      <c r="G33" s="158" t="s">
        <v>88</v>
      </c>
    </row>
    <row r="34" spans="3:7" ht="40.5" x14ac:dyDescent="0.25">
      <c r="C34" s="147" t="s">
        <v>163</v>
      </c>
      <c r="D34" s="138">
        <v>43009</v>
      </c>
      <c r="E34" s="141">
        <v>12</v>
      </c>
      <c r="F34" s="142" t="s">
        <v>164</v>
      </c>
      <c r="G34" s="158" t="s">
        <v>74</v>
      </c>
    </row>
    <row r="35" spans="3:7" ht="27.75" x14ac:dyDescent="0.25">
      <c r="C35" s="147" t="s">
        <v>168</v>
      </c>
      <c r="D35" s="148"/>
      <c r="E35" s="141">
        <v>12</v>
      </c>
      <c r="F35" s="142" t="s">
        <v>85</v>
      </c>
      <c r="G35" s="158" t="s">
        <v>45</v>
      </c>
    </row>
    <row r="36" spans="3:7" ht="27.75" x14ac:dyDescent="0.25">
      <c r="C36" s="147" t="s">
        <v>86</v>
      </c>
      <c r="D36" s="138">
        <v>39554</v>
      </c>
      <c r="E36" s="141">
        <v>12</v>
      </c>
      <c r="F36" s="142" t="s">
        <v>87</v>
      </c>
      <c r="G36" s="158" t="s">
        <v>88</v>
      </c>
    </row>
    <row r="37" spans="3:7" ht="27.75" x14ac:dyDescent="0.25">
      <c r="C37" s="147" t="s">
        <v>89</v>
      </c>
      <c r="D37" s="138">
        <v>40909</v>
      </c>
      <c r="E37" s="141">
        <v>11</v>
      </c>
      <c r="F37" s="142" t="s">
        <v>90</v>
      </c>
      <c r="G37" s="158" t="s">
        <v>88</v>
      </c>
    </row>
    <row r="38" spans="3:7" ht="27.75" x14ac:dyDescent="0.25">
      <c r="C38" s="147" t="s">
        <v>91</v>
      </c>
      <c r="D38" s="138">
        <v>38777</v>
      </c>
      <c r="E38" s="139">
        <v>11</v>
      </c>
      <c r="F38" s="142" t="s">
        <v>92</v>
      </c>
      <c r="G38" s="158" t="s">
        <v>88</v>
      </c>
    </row>
    <row r="39" spans="3:7" ht="27.75" x14ac:dyDescent="0.25">
      <c r="C39" s="147" t="s">
        <v>95</v>
      </c>
      <c r="D39" s="138">
        <v>38353</v>
      </c>
      <c r="E39" s="141">
        <v>11</v>
      </c>
      <c r="F39" s="142" t="s">
        <v>96</v>
      </c>
      <c r="G39" s="158" t="s">
        <v>74</v>
      </c>
    </row>
    <row r="40" spans="3:7" ht="27.75" x14ac:dyDescent="0.25">
      <c r="C40" s="147" t="s">
        <v>153</v>
      </c>
      <c r="D40" s="138">
        <v>42660</v>
      </c>
      <c r="E40" s="141">
        <v>11</v>
      </c>
      <c r="F40" s="142" t="s">
        <v>94</v>
      </c>
      <c r="G40" s="158" t="s">
        <v>88</v>
      </c>
    </row>
    <row r="41" spans="3:7" ht="27.75" x14ac:dyDescent="0.25">
      <c r="C41" s="147" t="s">
        <v>100</v>
      </c>
      <c r="D41" s="138">
        <v>37375</v>
      </c>
      <c r="E41" s="141">
        <v>10</v>
      </c>
      <c r="F41" s="142" t="s">
        <v>101</v>
      </c>
      <c r="G41" s="158" t="s">
        <v>74</v>
      </c>
    </row>
    <row r="42" spans="3:7" ht="27.75" x14ac:dyDescent="0.25">
      <c r="C42" s="147" t="s">
        <v>155</v>
      </c>
      <c r="D42" s="138">
        <v>42675</v>
      </c>
      <c r="E42" s="141">
        <v>10</v>
      </c>
      <c r="F42" s="142" t="s">
        <v>102</v>
      </c>
      <c r="G42" s="158" t="s">
        <v>88</v>
      </c>
    </row>
    <row r="43" spans="3:7" ht="41.25" x14ac:dyDescent="0.25">
      <c r="C43" s="147" t="s">
        <v>98</v>
      </c>
      <c r="D43" s="138">
        <v>41441</v>
      </c>
      <c r="E43" s="141">
        <v>9</v>
      </c>
      <c r="F43" s="150" t="s">
        <v>99</v>
      </c>
      <c r="G43" s="160" t="s">
        <v>161</v>
      </c>
    </row>
    <row r="44" spans="3:7" ht="41.25" x14ac:dyDescent="0.25">
      <c r="C44" s="137" t="s">
        <v>103</v>
      </c>
      <c r="D44" s="151">
        <v>37423</v>
      </c>
      <c r="E44" s="140">
        <v>7</v>
      </c>
      <c r="F44" s="152" t="s">
        <v>104</v>
      </c>
      <c r="G44" s="161" t="s">
        <v>74</v>
      </c>
    </row>
  </sheetData>
  <pageMargins left="0.45" right="0.35" top="0.39" bottom="0.3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2018.</vt:lpstr>
      <vt:lpstr>Hoja1</vt:lpstr>
      <vt:lpstr>'2018.'!Área_de_impresión</vt:lpstr>
      <vt:lpstr>Hoja1!Área_de_impresión</vt:lpstr>
      <vt:lpstr>'2018.'!Títulos_a_imprimir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2019-06-06T15:36:35Z</dcterms:modified>
</cp:coreProperties>
</file>